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ny.long\Patterns\2 Need Conversion\2022 BDA 39\"/>
    </mc:Choice>
  </mc:AlternateContent>
  <xr:revisionPtr revIDLastSave="0" documentId="13_ncr:1_{747333F6-9DD4-4F3B-AC46-948781A05963}" xr6:coauthVersionLast="47" xr6:coauthVersionMax="47" xr10:uidLastSave="{00000000-0000-0000-0000-000000000000}"/>
  <workbookProtection workbookAlgorithmName="SHA-512" workbookHashValue="odMiw1LAJwSFgMCyBwzIyqQofrKxjOyN6Qy1xjzs2A9kDeQms1jcFkBN8KYzwYix77gRRySWv4FCSl+vkhTCRw==" workbookSaltValue="Mje5Lp2xQXh0JgGDbM21YQ==" workbookSpinCount="100000" lockStructure="1"/>
  <bookViews>
    <workbookView xWindow="28680" yWindow="-120" windowWidth="29040" windowHeight="15840" xr2:uid="{00000000-000D-0000-FFFF-FFFF00000000}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121" i="8" l="1"/>
  <c r="AM121" i="8"/>
  <c r="AL121" i="8"/>
  <c r="AK121" i="8"/>
  <c r="AJ121" i="8"/>
  <c r="AI121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B121" i="8"/>
  <c r="AN120" i="8"/>
  <c r="AM120" i="8"/>
  <c r="AL120" i="8"/>
  <c r="AK120" i="8"/>
  <c r="AJ120" i="8"/>
  <c r="AI120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B120" i="8"/>
  <c r="AN119" i="8"/>
  <c r="AM119" i="8"/>
  <c r="AL119" i="8"/>
  <c r="AK119" i="8"/>
  <c r="AJ119" i="8"/>
  <c r="AI119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B119" i="8"/>
  <c r="AN118" i="8"/>
  <c r="AM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B118" i="8"/>
  <c r="AN117" i="8"/>
  <c r="AM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B117" i="8"/>
  <c r="AN116" i="8"/>
  <c r="AM116" i="8"/>
  <c r="AL116" i="8"/>
  <c r="AK116" i="8"/>
  <c r="AJ116" i="8"/>
  <c r="AI116" i="8"/>
  <c r="AH116" i="8"/>
  <c r="AG116" i="8"/>
  <c r="AF116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B116" i="8"/>
  <c r="AN115" i="8"/>
  <c r="AM115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B115" i="8"/>
  <c r="AN114" i="8"/>
  <c r="AM114" i="8"/>
  <c r="AL114" i="8"/>
  <c r="AK114" i="8"/>
  <c r="AJ114" i="8"/>
  <c r="AI114" i="8"/>
  <c r="AH114" i="8"/>
  <c r="AG114" i="8"/>
  <c r="AF114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AN113" i="8"/>
  <c r="AM113" i="8"/>
  <c r="AL113" i="8"/>
  <c r="AK113" i="8"/>
  <c r="AJ113" i="8"/>
  <c r="AI113" i="8"/>
  <c r="AH113" i="8"/>
  <c r="AG113" i="8"/>
  <c r="AF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B113" i="8"/>
  <c r="AN112" i="8"/>
  <c r="AM112" i="8"/>
  <c r="AL112" i="8"/>
  <c r="AK112" i="8"/>
  <c r="AJ112" i="8"/>
  <c r="AI112" i="8"/>
  <c r="AH112" i="8"/>
  <c r="AG112" i="8"/>
  <c r="AF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AN111" i="8"/>
  <c r="AM111" i="8"/>
  <c r="AL111" i="8"/>
  <c r="AK111" i="8"/>
  <c r="AJ111" i="8"/>
  <c r="AI111" i="8"/>
  <c r="AH111" i="8"/>
  <c r="AG111" i="8"/>
  <c r="AF111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AN109" i="8"/>
  <c r="AM109" i="8"/>
  <c r="AL109" i="8"/>
  <c r="AK109" i="8"/>
  <c r="AJ109" i="8"/>
  <c r="AI109" i="8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AN107" i="8"/>
  <c r="AM107" i="8"/>
  <c r="AL107" i="8"/>
  <c r="AK107" i="8"/>
  <c r="AJ107" i="8"/>
  <c r="AI107" i="8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AN106" i="8"/>
  <c r="AM106" i="8"/>
  <c r="AL106" i="8"/>
  <c r="AK106" i="8"/>
  <c r="AJ106" i="8"/>
  <c r="AI106" i="8"/>
  <c r="AH106" i="8"/>
  <c r="AG106" i="8"/>
  <c r="AF106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AN105" i="8"/>
  <c r="AM105" i="8"/>
  <c r="AL105" i="8"/>
  <c r="AK105" i="8"/>
  <c r="AJ105" i="8"/>
  <c r="AI105" i="8"/>
  <c r="AH105" i="8"/>
  <c r="AG105" i="8"/>
  <c r="AF105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AN104" i="8"/>
  <c r="AM104" i="8"/>
  <c r="AL104" i="8"/>
  <c r="AK104" i="8"/>
  <c r="AJ104" i="8"/>
  <c r="AI104" i="8"/>
  <c r="AH104" i="8"/>
  <c r="AG104" i="8"/>
  <c r="AF104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AN102" i="8"/>
  <c r="AM102" i="8"/>
  <c r="AL102" i="8"/>
  <c r="AK102" i="8"/>
  <c r="AJ102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AN101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AN100" i="8"/>
  <c r="AM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AN98" i="8"/>
  <c r="AM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N97" i="8"/>
  <c r="AM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AN95" i="8"/>
  <c r="AM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AN94" i="8"/>
  <c r="AM94" i="8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N93" i="8"/>
  <c r="AM93" i="8"/>
  <c r="AL93" i="8"/>
  <c r="AK93" i="8"/>
  <c r="AJ93" i="8"/>
  <c r="AI93" i="8"/>
  <c r="AH93" i="8"/>
  <c r="AG93" i="8"/>
  <c r="AF93" i="8"/>
  <c r="AE93" i="8"/>
  <c r="AD93" i="8"/>
  <c r="AC93" i="8"/>
  <c r="AB93" i="8"/>
  <c r="AA93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AN92" i="8"/>
  <c r="AM92" i="8"/>
  <c r="AL92" i="8"/>
  <c r="AK92" i="8"/>
  <c r="AJ92" i="8"/>
  <c r="AI92" i="8"/>
  <c r="AH92" i="8"/>
  <c r="AG92" i="8"/>
  <c r="AF92" i="8"/>
  <c r="AE92" i="8"/>
  <c r="AD92" i="8"/>
  <c r="AC92" i="8"/>
  <c r="AB92" i="8"/>
  <c r="AA92" i="8"/>
  <c r="Z92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AN91" i="8"/>
  <c r="AM91" i="8"/>
  <c r="AL91" i="8"/>
  <c r="AK91" i="8"/>
  <c r="AJ91" i="8"/>
  <c r="AI91" i="8"/>
  <c r="AH91" i="8"/>
  <c r="AG91" i="8"/>
  <c r="AF91" i="8"/>
  <c r="AE91" i="8"/>
  <c r="AD91" i="8"/>
  <c r="AC91" i="8"/>
  <c r="AB91" i="8"/>
  <c r="AA91" i="8"/>
  <c r="Z91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AN90" i="8"/>
  <c r="AM90" i="8"/>
  <c r="AL90" i="8"/>
  <c r="AK90" i="8"/>
  <c r="AJ90" i="8"/>
  <c r="AI90" i="8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AN89" i="8"/>
  <c r="AM89" i="8"/>
  <c r="AL89" i="8"/>
  <c r="AK89" i="8"/>
  <c r="AJ89" i="8"/>
  <c r="AI89" i="8"/>
  <c r="AH89" i="8"/>
  <c r="AG89" i="8"/>
  <c r="AF89" i="8"/>
  <c r="AE89" i="8"/>
  <c r="AD89" i="8"/>
  <c r="AC89" i="8"/>
  <c r="AB89" i="8"/>
  <c r="AA89" i="8"/>
  <c r="Z89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AN88" i="8"/>
  <c r="AM88" i="8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AN87" i="8"/>
  <c r="AM87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AN86" i="8"/>
  <c r="AM86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AN84" i="8"/>
  <c r="AM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AN82" i="8"/>
  <c r="AM82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AN79" i="8"/>
  <c r="AM79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AN78" i="8"/>
  <c r="AM78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AN76" i="8"/>
  <c r="AM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AN72" i="8"/>
  <c r="AM72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AN69" i="8"/>
  <c r="AM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AN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AN64" i="8"/>
  <c r="AM64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AN63" i="8"/>
  <c r="AM63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AN60" i="8"/>
  <c r="AM60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B1" i="8"/>
  <c r="C15" i="3" l="1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1" i="3" l="1"/>
  <c r="B20" i="3"/>
  <c r="B19" i="3"/>
  <c r="B18" i="3"/>
  <c r="B17" i="3"/>
  <c r="B16" i="3"/>
  <c r="B15" i="3"/>
  <c r="I22" i="2" l="1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D10" i="2" l="1"/>
  <c r="D21" i="2"/>
  <c r="J5" i="2"/>
  <c r="F5" i="3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J16" i="2"/>
  <c r="J20" i="2"/>
  <c r="J21" i="2"/>
  <c r="J15" i="2"/>
  <c r="J6" i="2"/>
  <c r="D20" i="2"/>
  <c r="D15" i="2"/>
  <c r="D16" i="2"/>
  <c r="D11" i="2"/>
  <c r="O6" i="3"/>
  <c r="H2" i="2"/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2" i="2" l="1"/>
  <c r="U21" i="2"/>
  <c r="U20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AI24" i="1"/>
  <c r="AK24" i="1" s="1"/>
  <c r="K23" i="1"/>
  <c r="M23" i="1" s="1"/>
  <c r="J11" i="2"/>
  <c r="AI23" i="1"/>
  <c r="AK23" i="1" s="1"/>
  <c r="W23" i="1"/>
  <c r="Y23" i="1" s="1"/>
  <c r="V20" i="2" l="1"/>
  <c r="V21" i="2"/>
  <c r="J10" i="2"/>
  <c r="AA23" i="1" s="1"/>
  <c r="AC23" i="1" s="1"/>
  <c r="D6" i="2"/>
  <c r="G24" i="1" s="1"/>
  <c r="I24" i="1" s="1"/>
  <c r="D5" i="2"/>
  <c r="G23" i="1" s="1"/>
  <c r="I23" i="1" s="1"/>
  <c r="AA24" i="1"/>
  <c r="AC24" i="1" s="1"/>
  <c r="AE23" i="1"/>
  <c r="AG23" i="1" s="1"/>
  <c r="S23" i="1"/>
  <c r="U23" i="1" s="1"/>
  <c r="S24" i="1"/>
  <c r="U24" i="1" s="1"/>
  <c r="AE24" i="1"/>
  <c r="AG24" i="1" s="1"/>
  <c r="O24" i="1"/>
  <c r="Q24" i="1" s="1"/>
  <c r="W24" i="1"/>
  <c r="Y24" i="1" s="1"/>
  <c r="K24" i="1"/>
  <c r="M24" i="1" s="1"/>
  <c r="O23" i="1"/>
  <c r="Q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N12" i="6"/>
  <c r="N21" i="6" s="1"/>
  <c r="N30" i="6" s="1"/>
  <c r="C12" i="6"/>
  <c r="C21" i="6" s="1"/>
  <c r="C30" i="6" s="1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O5" i="2" l="1"/>
  <c r="O6" i="2"/>
  <c r="O12" i="2"/>
  <c r="O11" i="2"/>
  <c r="O10" i="2"/>
  <c r="O16" i="2"/>
  <c r="O15" i="2"/>
  <c r="O17" i="2"/>
  <c r="O7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P6" i="2" l="1"/>
  <c r="P5" i="2"/>
  <c r="P16" i="2"/>
  <c r="P15" i="2"/>
  <c r="P11" i="2"/>
  <c r="P10" i="2"/>
  <c r="O21" i="2"/>
  <c r="O22" i="2"/>
  <c r="O20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P20" i="2" l="1"/>
  <c r="P21" i="2"/>
  <c r="AN17" i="6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U7" i="2"/>
  <c r="U5" i="2"/>
  <c r="U6" i="2"/>
  <c r="AO16" i="6"/>
  <c r="AP16" i="6" s="1"/>
  <c r="AQ16" i="6" s="1"/>
  <c r="W25" i="1" s="1"/>
  <c r="A9" i="6"/>
  <c r="A18" i="6" s="1"/>
  <c r="V5" i="2" l="1"/>
  <c r="V6" i="2"/>
  <c r="U11" i="2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L38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U12" i="2"/>
  <c r="B26" i="6"/>
  <c r="B35" i="6" s="1"/>
  <c r="AO17" i="6"/>
  <c r="AP17" i="6" s="1"/>
  <c r="AQ17" i="6" s="1"/>
  <c r="AA25" i="1" s="1"/>
  <c r="U10" i="2"/>
  <c r="A10" i="6"/>
  <c r="A19" i="6" s="1"/>
  <c r="V10" i="2" l="1"/>
  <c r="V11" i="2"/>
  <c r="N39" i="6"/>
  <c r="X39" i="6"/>
  <c r="I39" i="6"/>
  <c r="D39" i="6"/>
  <c r="AC39" i="6"/>
  <c r="AO18" i="6"/>
  <c r="AP18" i="6" s="1"/>
  <c r="AQ18" i="6" s="1"/>
  <c r="AE25" i="1" s="1"/>
  <c r="B27" i="6"/>
  <c r="B36" i="6" s="1"/>
  <c r="B38" i="6" s="1"/>
  <c r="U15" i="2"/>
  <c r="U16" i="2"/>
  <c r="AH38" i="6"/>
  <c r="AH39" i="6" s="1"/>
  <c r="U17" i="2"/>
  <c r="S38" i="6"/>
  <c r="S39" i="6" s="1"/>
  <c r="AN12" i="6"/>
  <c r="E55" i="2" l="1"/>
  <c r="L55" i="2"/>
  <c r="O55" i="2"/>
  <c r="I55" i="2"/>
  <c r="S55" i="2"/>
  <c r="A55" i="2"/>
  <c r="AM24" i="1"/>
  <c r="AO24" i="1" s="1"/>
  <c r="AM23" i="1"/>
  <c r="AO23" i="1" s="1"/>
  <c r="V16" i="2"/>
  <c r="V15" i="2"/>
  <c r="AO12" i="6"/>
  <c r="AN21" i="6"/>
  <c r="AN30" i="6" s="1"/>
  <c r="AN38" i="6" s="1"/>
  <c r="AO38" i="6" s="1"/>
  <c r="F10" i="1" l="1"/>
  <c r="AP12" i="6"/>
  <c r="AQ12" i="6" s="1"/>
  <c r="G25" i="1" s="1"/>
  <c r="AO20" i="6"/>
  <c r="AO21" i="6" s="1"/>
  <c r="AO26" i="6" s="1"/>
  <c r="F12" i="1" s="1"/>
  <c r="F11" i="1" l="1"/>
  <c r="AQ20" i="6"/>
</calcChain>
</file>

<file path=xl/sharedStrings.xml><?xml version="1.0" encoding="utf-8"?>
<sst xmlns="http://schemas.openxmlformats.org/spreadsheetml/2006/main" count="451" uniqueCount="171">
  <si>
    <t>Pattern Parameters</t>
  </si>
  <si>
    <t>Mode</t>
  </si>
  <si>
    <t>Start Oil</t>
  </si>
  <si>
    <t>Split Pattern</t>
  </si>
  <si>
    <t>Pattern Name</t>
  </si>
  <si>
    <t>Date</t>
  </si>
  <si>
    <t>Lane Conditioner</t>
  </si>
  <si>
    <t>Lane Cleaner</t>
  </si>
  <si>
    <t>Cleaner Mixture Ratio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</si>
  <si>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</si>
  <si>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</si>
  <si>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</si>
  <si>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</si>
  <si>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</si>
  <si>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</si>
  <si>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</si>
  <si>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</si>
  <si>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</si>
  <si>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</si>
  <si>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</si>
  <si>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</si>
  <si>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</si>
  <si>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</si>
  <si>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</si>
  <si>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</si>
  <si>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</si>
  <si>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</si>
  <si>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</si>
  <si>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</si>
  <si>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</si>
  <si>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</si>
  <si>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</si>
  <si>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</si>
  <si>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</si>
  <si>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</si>
  <si>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</si>
  <si>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</si>
  <si>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</si>
  <si>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</si>
  <si>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</si>
  <si>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</si>
  <si>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</si>
  <si>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</si>
  <si>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</si>
  <si>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</si>
  <si>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</si>
  <si>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</si>
  <si>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</si>
  <si>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</si>
  <si>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</si>
  <si>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</si>
  <si>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</si>
  <si>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</si>
  <si>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</si>
  <si>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</si>
  <si>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</si>
  <si>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</si>
  <si>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</si>
  <si>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</si>
  <si>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</si>
  <si>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</si>
  <si>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</si>
  <si>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</si>
  <si>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</si>
  <si>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</si>
  <si>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</si>
  <si>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</si>
  <si>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</si>
  <si>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</si>
  <si>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</si>
  <si>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</si>
  <si>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</si>
  <si>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</si>
  <si>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</si>
  <si>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</si>
  <si>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</si>
  <si>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</si>
  <si>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</si>
  <si>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</si>
  <si>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</si>
  <si>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</si>
  <si>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</si>
  <si>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</si>
  <si>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</si>
  <si>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</si>
  <si>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</si>
  <si>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</si>
  <si>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</si>
  <si>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</si>
  <si>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</si>
  <si>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</si>
  <si>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</si>
  <si>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</si>
  <si>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</si>
  <si>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</si>
  <si>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</si>
  <si>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</si>
  <si>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</si>
  <si>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</si>
  <si>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</si>
  <si>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</si>
  <si>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</si>
  <si>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</si>
  <si>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</si>
  <si>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</si>
  <si>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</si>
  <si>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</si>
  <si>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</si>
  <si>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</si>
  <si>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</si>
  <si>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</si>
  <si>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</si>
  <si>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</si>
  <si>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</si>
  <si>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</si>
  <si>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</si>
  <si>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</si>
  <si>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</si>
  <si>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</si>
  <si>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</si>
  <si>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</si>
  <si>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</si>
  <si>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</si>
  <si>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</si>
  <si>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</si>
  <si>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</si>
  <si>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Sport</t>
  </si>
  <si>
    <t>Training</t>
  </si>
  <si>
    <t>Class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</si>
  <si>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</si>
  <si>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</si>
  <si>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</si>
  <si>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</si>
  <si>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</si>
  <si>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</si>
  <si>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</si>
  <si>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</si>
  <si>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</si>
  <si>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</si>
  <si>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Total</t>
  </si>
  <si>
    <t>3L-7L:18L-18R</t>
  </si>
  <si>
    <t>18L-18R:7R-3R</t>
  </si>
  <si>
    <t>Pattern Ratio by Volume</t>
  </si>
  <si>
    <t>SLOW</t>
  </si>
  <si>
    <t>MEDIUM</t>
  </si>
  <si>
    <t>FAST</t>
  </si>
  <si>
    <t>Official Lane Maintenance Provider</t>
  </si>
  <si>
    <t xml:space="preserve"> (3-7:18-18)</t>
  </si>
  <si>
    <t>: 1</t>
  </si>
  <si>
    <t>The above crosswise ratios are calculated by the average units of oil for boards 18L - 18R and divided by the average units of oil for board 3 - 7 left and right.</t>
  </si>
  <si>
    <t>13L-17L:18L-18R</t>
  </si>
  <si>
    <t>18L-18R:17R-13R</t>
  </si>
  <si>
    <t>18L-18R:12R-8R</t>
  </si>
  <si>
    <t>8L-12L:18L-18R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</si>
  <si>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</si>
  <si>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</si>
  <si>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</si>
  <si>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</si>
  <si>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</si>
  <si>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</si>
  <si>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Crosswise Ratios (by units)</t>
  </si>
  <si>
    <t>Challenge</t>
  </si>
  <si>
    <t>SPORT</t>
  </si>
  <si>
    <t>CHALLENGE</t>
  </si>
  <si>
    <t>RECREATIONAL</t>
  </si>
  <si>
    <t>&gt;8</t>
  </si>
  <si>
    <t>4-8</t>
  </si>
  <si>
    <t>&lt;4</t>
  </si>
  <si>
    <t>USBC Ratio Definitions</t>
  </si>
  <si>
    <t>2022 BDA 39</t>
  </si>
  <si>
    <t>22BDA39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</si>
</sst>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000"/>
    <numFmt numFmtId="166" formatCode="0.000"/>
    <numFmt numFmtId="167" formatCode="0.000000"/>
    <numFmt numFmtId="168" formatCode="[$-409]d\-mmm\-yyyy;@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b/>
      <sz val="14"/>
      <name val="Arial"/>
      <family val="2"/>
    </font>
    <font>
      <b/>
      <sz val="1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theme="3"/>
      </bottom>
      <diagonal/>
    </border>
    <border>
      <left/>
      <right style="medium">
        <color indexed="64"/>
      </right>
      <top/>
      <bottom style="thick">
        <color theme="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60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9" fillId="2" borderId="0" xfId="0" applyFont="1" applyFill="1" applyBorder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 applyBorder="1" applyAlignment="1"/>
    <xf numFmtId="0" fontId="12" fillId="2" borderId="0" xfId="0" applyFont="1" applyFill="1" applyBorder="1" applyAlignment="1">
      <alignment horizontal="center"/>
    </xf>
    <xf numFmtId="164" fontId="9" fillId="2" borderId="0" xfId="0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17" fillId="2" borderId="4" xfId="0" applyFont="1" applyFill="1" applyBorder="1"/>
    <xf numFmtId="164" fontId="18" fillId="2" borderId="5" xfId="0" applyNumberFormat="1" applyFont="1" applyFill="1" applyBorder="1" applyAlignment="1">
      <alignment horizontal="center"/>
    </xf>
    <xf numFmtId="164" fontId="18" fillId="2" borderId="6" xfId="0" applyNumberFormat="1" applyFont="1" applyFill="1" applyBorder="1" applyAlignment="1">
      <alignment horizontal="center"/>
    </xf>
    <xf numFmtId="164" fontId="18" fillId="2" borderId="7" xfId="0" applyNumberFormat="1" applyFont="1" applyFill="1" applyBorder="1" applyAlignment="1">
      <alignment horizontal="center"/>
    </xf>
    <xf numFmtId="0" fontId="21" fillId="5" borderId="0" xfId="0" applyFont="1" applyFill="1" applyBorder="1" applyAlignment="1"/>
    <xf numFmtId="0" fontId="22" fillId="5" borderId="0" xfId="0" applyFont="1" applyFill="1" applyBorder="1"/>
    <xf numFmtId="0" fontId="12" fillId="0" borderId="0" xfId="0" applyFont="1"/>
    <xf numFmtId="0" fontId="19" fillId="5" borderId="0" xfId="0" applyFont="1" applyFill="1" applyBorder="1" applyAlignment="1"/>
    <xf numFmtId="0" fontId="22" fillId="5" borderId="23" xfId="0" applyFont="1" applyFill="1" applyBorder="1"/>
    <xf numFmtId="0" fontId="12" fillId="5" borderId="0" xfId="0" applyFont="1" applyFill="1" applyBorder="1" applyAlignment="1"/>
    <xf numFmtId="0" fontId="6" fillId="5" borderId="0" xfId="0" applyFont="1" applyFill="1" applyBorder="1"/>
    <xf numFmtId="0" fontId="6" fillId="5" borderId="13" xfId="0" applyFont="1" applyFill="1" applyBorder="1" applyAlignment="1"/>
    <xf numFmtId="0" fontId="6" fillId="5" borderId="0" xfId="0" applyFont="1" applyFill="1" applyBorder="1" applyAlignment="1"/>
    <xf numFmtId="0" fontId="8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3" fillId="3" borderId="22" xfId="0" applyFont="1" applyFill="1" applyBorder="1" applyAlignment="1"/>
    <xf numFmtId="2" fontId="0" fillId="0" borderId="0" xfId="0" applyNumberFormat="1"/>
    <xf numFmtId="165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 applyBorder="1"/>
    <xf numFmtId="166" fontId="0" fillId="0" borderId="0" xfId="0" applyNumberFormat="1"/>
    <xf numFmtId="0" fontId="10" fillId="0" borderId="0" xfId="0" applyFont="1" applyAlignment="1">
      <alignment horizontal="center"/>
    </xf>
    <xf numFmtId="166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8" fillId="2" borderId="0" xfId="0" applyFont="1" applyFill="1" applyBorder="1"/>
    <xf numFmtId="0" fontId="10" fillId="2" borderId="0" xfId="0" applyFont="1" applyFill="1" applyBorder="1"/>
    <xf numFmtId="0" fontId="11" fillId="2" borderId="0" xfId="0" applyFont="1" applyFill="1" applyBorder="1"/>
    <xf numFmtId="0" fontId="9" fillId="3" borderId="2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right"/>
    </xf>
    <xf numFmtId="164" fontId="9" fillId="2" borderId="25" xfId="0" applyNumberFormat="1" applyFont="1" applyFill="1" applyBorder="1" applyAlignment="1">
      <alignment horizontal="center"/>
    </xf>
    <xf numFmtId="0" fontId="11" fillId="4" borderId="25" xfId="0" applyFont="1" applyFill="1" applyBorder="1"/>
    <xf numFmtId="0" fontId="11" fillId="2" borderId="14" xfId="0" applyFont="1" applyFill="1" applyBorder="1"/>
    <xf numFmtId="0" fontId="9" fillId="2" borderId="0" xfId="0" applyFont="1" applyFill="1" applyBorder="1"/>
    <xf numFmtId="0" fontId="9" fillId="2" borderId="18" xfId="0" applyFont="1" applyFill="1" applyBorder="1"/>
    <xf numFmtId="0" fontId="9" fillId="4" borderId="25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2" borderId="18" xfId="0" applyFont="1" applyFill="1" applyBorder="1" applyAlignment="1"/>
    <xf numFmtId="0" fontId="9" fillId="2" borderId="21" xfId="0" applyFont="1" applyFill="1" applyBorder="1" applyAlignment="1">
      <alignment horizontal="right"/>
    </xf>
    <xf numFmtId="0" fontId="9" fillId="2" borderId="26" xfId="0" applyFont="1" applyFill="1" applyBorder="1" applyAlignment="1">
      <alignment horizontal="center"/>
    </xf>
    <xf numFmtId="164" fontId="9" fillId="2" borderId="26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7" xfId="0" applyFont="1" applyFill="1" applyBorder="1"/>
    <xf numFmtId="0" fontId="23" fillId="3" borderId="28" xfId="0" applyFont="1" applyFill="1" applyBorder="1" applyAlignment="1"/>
    <xf numFmtId="0" fontId="9" fillId="3" borderId="29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30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67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5" fillId="2" borderId="13" xfId="0" applyFont="1" applyFill="1" applyBorder="1" applyAlignment="1"/>
    <xf numFmtId="0" fontId="25" fillId="2" borderId="0" xfId="0" applyFont="1" applyFill="1" applyBorder="1" applyAlignment="1"/>
    <xf numFmtId="0" fontId="3" fillId="5" borderId="0" xfId="0" applyFont="1" applyFill="1" applyBorder="1" applyAlignment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2" fillId="5" borderId="14" xfId="0" applyFont="1" applyFill="1" applyBorder="1"/>
    <xf numFmtId="0" fontId="22" fillId="5" borderId="31" xfId="0" applyFont="1" applyFill="1" applyBorder="1"/>
    <xf numFmtId="0" fontId="6" fillId="5" borderId="18" xfId="0" applyFont="1" applyFill="1" applyBorder="1"/>
    <xf numFmtId="0" fontId="6" fillId="5" borderId="0" xfId="0" applyFont="1" applyFill="1" applyBorder="1" applyAlignment="1">
      <alignment horizontal="right"/>
    </xf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0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" fillId="2" borderId="0" xfId="0" applyFont="1" applyFill="1" applyBorder="1"/>
    <xf numFmtId="0" fontId="29" fillId="2" borderId="0" xfId="0" applyFont="1" applyFill="1" applyBorder="1" applyAlignment="1">
      <alignment horizontal="left" vertical="top"/>
    </xf>
    <xf numFmtId="0" fontId="2" fillId="2" borderId="18" xfId="0" applyFont="1" applyFill="1" applyBorder="1"/>
    <xf numFmtId="0" fontId="6" fillId="5" borderId="0" xfId="0" applyFont="1" applyFill="1" applyBorder="1" applyAlignment="1">
      <alignment vertical="center"/>
    </xf>
    <xf numFmtId="0" fontId="3" fillId="5" borderId="12" xfId="0" applyFont="1" applyFill="1" applyBorder="1" applyAlignment="1">
      <alignment horizontal="left" vertical="center"/>
    </xf>
    <xf numFmtId="0" fontId="8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49" fontId="3" fillId="5" borderId="0" xfId="0" applyNumberFormat="1" applyFont="1" applyFill="1" applyBorder="1" applyAlignment="1">
      <alignment horizontal="right" vertical="center"/>
    </xf>
    <xf numFmtId="0" fontId="3" fillId="5" borderId="0" xfId="0" applyFont="1" applyFill="1" applyBorder="1" applyAlignment="1">
      <alignment horizontal="left" vertical="center"/>
    </xf>
    <xf numFmtId="164" fontId="28" fillId="5" borderId="10" xfId="0" applyNumberFormat="1" applyFont="1" applyFill="1" applyBorder="1" applyAlignment="1">
      <alignment horizontal="right" vertical="center"/>
    </xf>
    <xf numFmtId="0" fontId="6" fillId="5" borderId="33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9" fillId="5" borderId="0" xfId="0" applyFont="1" applyFill="1" applyBorder="1" applyAlignment="1">
      <alignment vertical="center"/>
    </xf>
    <xf numFmtId="0" fontId="29" fillId="5" borderId="23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horizontal="center"/>
    </xf>
    <xf numFmtId="0" fontId="11" fillId="4" borderId="37" xfId="0" applyFont="1" applyFill="1" applyBorder="1"/>
    <xf numFmtId="166" fontId="9" fillId="2" borderId="36" xfId="0" applyNumberFormat="1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 applyAlignment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/>
    <xf numFmtId="0" fontId="9" fillId="7" borderId="18" xfId="0" applyFont="1" applyFill="1" applyBorder="1" applyAlignment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64" fontId="9" fillId="7" borderId="14" xfId="0" applyNumberFormat="1" applyFont="1" applyFill="1" applyBorder="1" applyAlignment="1">
      <alignment horizontal="center"/>
    </xf>
    <xf numFmtId="164" fontId="9" fillId="7" borderId="18" xfId="0" applyNumberFormat="1" applyFont="1" applyFill="1" applyBorder="1" applyAlignment="1">
      <alignment horizontal="center"/>
    </xf>
    <xf numFmtId="164" fontId="9" fillId="7" borderId="21" xfId="0" applyNumberFormat="1" applyFont="1" applyFill="1" applyBorder="1" applyAlignment="1">
      <alignment horizontal="center"/>
    </xf>
    <xf numFmtId="164" fontId="9" fillId="7" borderId="9" xfId="0" applyNumberFormat="1" applyFont="1" applyFill="1" applyBorder="1" applyAlignment="1">
      <alignment horizontal="center"/>
    </xf>
    <xf numFmtId="0" fontId="11" fillId="5" borderId="0" xfId="0" applyFont="1" applyFill="1" applyBorder="1"/>
    <xf numFmtId="0" fontId="9" fillId="4" borderId="37" xfId="0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0" fontId="31" fillId="2" borderId="0" xfId="0" applyFont="1" applyFill="1" applyBorder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/>
    <xf numFmtId="0" fontId="6" fillId="5" borderId="0" xfId="0" applyFont="1" applyFill="1" applyAlignment="1">
      <alignment horizontal="center"/>
    </xf>
    <xf numFmtId="0" fontId="3" fillId="5" borderId="0" xfId="0" applyFont="1" applyFill="1"/>
    <xf numFmtId="1" fontId="0" fillId="5" borderId="0" xfId="0" applyNumberFormat="1" applyFill="1"/>
    <xf numFmtId="49" fontId="4" fillId="5" borderId="0" xfId="0" applyNumberFormat="1" applyFont="1" applyFill="1" applyBorder="1" applyAlignment="1">
      <alignment horizontal="right" vertical="center"/>
    </xf>
    <xf numFmtId="164" fontId="9" fillId="0" borderId="22" xfId="0" applyNumberFormat="1" applyFont="1" applyFill="1" applyBorder="1" applyAlignment="1">
      <alignment horizontal="center"/>
    </xf>
    <xf numFmtId="0" fontId="3" fillId="5" borderId="0" xfId="0" applyNumberFormat="1" applyFont="1" applyFill="1" applyBorder="1" applyAlignment="1">
      <alignment vertical="center"/>
    </xf>
    <xf numFmtId="0" fontId="0" fillId="8" borderId="22" xfId="0" applyFill="1" applyBorder="1"/>
    <xf numFmtId="0" fontId="0" fillId="8" borderId="2" xfId="0" applyFill="1" applyBorder="1"/>
    <xf numFmtId="0" fontId="17" fillId="2" borderId="40" xfId="0" applyFont="1" applyFill="1" applyBorder="1" applyAlignment="1">
      <alignment horizontal="center"/>
    </xf>
    <xf numFmtId="0" fontId="17" fillId="2" borderId="41" xfId="0" applyFont="1" applyFill="1" applyBorder="1" applyAlignment="1">
      <alignment horizontal="center"/>
    </xf>
    <xf numFmtId="0" fontId="17" fillId="2" borderId="42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164" fontId="18" fillId="2" borderId="3" xfId="0" applyNumberFormat="1" applyFont="1" applyFill="1" applyBorder="1" applyAlignment="1">
      <alignment horizontal="center"/>
    </xf>
    <xf numFmtId="164" fontId="18" fillId="2" borderId="34" xfId="0" applyNumberFormat="1" applyFont="1" applyFill="1" applyBorder="1" applyAlignment="1">
      <alignment horizontal="center"/>
    </xf>
    <xf numFmtId="164" fontId="18" fillId="2" borderId="25" xfId="0" applyNumberFormat="1" applyFont="1" applyFill="1" applyBorder="1" applyAlignment="1">
      <alignment horizontal="center"/>
    </xf>
    <xf numFmtId="164" fontId="18" fillId="2" borderId="35" xfId="0" applyNumberFormat="1" applyFont="1" applyFill="1" applyBorder="1" applyAlignment="1">
      <alignment horizontal="center"/>
    </xf>
    <xf numFmtId="164" fontId="18" fillId="2" borderId="26" xfId="0" applyNumberFormat="1" applyFont="1" applyFill="1" applyBorder="1" applyAlignment="1">
      <alignment horizontal="center"/>
    </xf>
    <xf numFmtId="164" fontId="18" fillId="2" borderId="27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vertical="center"/>
    </xf>
    <xf numFmtId="0" fontId="3" fillId="5" borderId="0" xfId="0" applyNumberFormat="1" applyFont="1" applyFill="1" applyBorder="1" applyAlignment="1">
      <alignment vertical="center" wrapText="1"/>
    </xf>
    <xf numFmtId="1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6" xfId="0" applyNumberFormat="1" applyFont="1" applyFill="1" applyBorder="1" applyAlignment="1" applyProtection="1">
      <alignment horizontal="center" vertical="center"/>
      <protection locked="0"/>
    </xf>
    <xf numFmtId="1" fontId="20" fillId="5" borderId="7" xfId="0" applyNumberFormat="1" applyFont="1" applyFill="1" applyBorder="1" applyAlignment="1" applyProtection="1">
      <alignment horizontal="center" vertical="center"/>
      <protection locked="0"/>
    </xf>
    <xf numFmtId="1" fontId="20" fillId="5" borderId="34" xfId="0" applyNumberFormat="1" applyFont="1" applyFill="1" applyBorder="1" applyAlignment="1" applyProtection="1">
      <alignment horizontal="center" vertical="center"/>
      <protection locked="0"/>
    </xf>
    <xf numFmtId="1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25" xfId="0" applyNumberFormat="1" applyFont="1" applyFill="1" applyBorder="1" applyAlignment="1" applyProtection="1">
      <alignment horizontal="center" vertical="center"/>
      <protection locked="0"/>
    </xf>
    <xf numFmtId="1" fontId="20" fillId="5" borderId="35" xfId="0" applyNumberFormat="1" applyFont="1" applyFill="1" applyBorder="1" applyAlignment="1" applyProtection="1">
      <alignment horizontal="center" vertical="center"/>
      <protection locked="0"/>
    </xf>
    <xf numFmtId="1" fontId="20" fillId="5" borderId="26" xfId="0" applyNumberFormat="1" applyFont="1" applyFill="1" applyBorder="1" applyAlignment="1" applyProtection="1">
      <alignment horizontal="center" vertical="center"/>
      <protection locked="0"/>
    </xf>
    <xf numFmtId="1" fontId="20" fillId="5" borderId="27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NumberFormat="1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right" vertical="center"/>
    </xf>
    <xf numFmtId="0" fontId="3" fillId="5" borderId="0" xfId="0" applyFont="1" applyFill="1" applyBorder="1" applyAlignment="1" applyProtection="1">
      <alignment vertical="center"/>
    </xf>
    <xf numFmtId="0" fontId="6" fillId="9" borderId="17" xfId="0" applyFont="1" applyFill="1" applyBorder="1" applyAlignment="1">
      <alignment horizontal="center"/>
    </xf>
    <xf numFmtId="0" fontId="2" fillId="5" borderId="0" xfId="0" applyFont="1" applyFill="1" applyBorder="1"/>
    <xf numFmtId="0" fontId="2" fillId="5" borderId="14" xfId="0" applyFont="1" applyFill="1" applyBorder="1"/>
    <xf numFmtId="0" fontId="2" fillId="5" borderId="18" xfId="0" applyFont="1" applyFill="1" applyBorder="1"/>
    <xf numFmtId="0" fontId="3" fillId="5" borderId="0" xfId="0" applyFont="1" applyFill="1" applyBorder="1" applyAlignment="1">
      <alignment horizontal="right"/>
    </xf>
    <xf numFmtId="0" fontId="6" fillId="5" borderId="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Border="1" applyAlignment="1">
      <alignment horizontal="right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6" fillId="0" borderId="0" xfId="1" applyFont="1" applyBorder="1"/>
    <xf numFmtId="0" fontId="1" fillId="0" borderId="0" xfId="1"/>
    <xf numFmtId="0" fontId="36" fillId="0" borderId="0" xfId="1" applyFont="1"/>
    <xf numFmtId="0" fontId="0" fillId="10" borderId="45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0" fillId="10" borderId="49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7" xfId="0" applyFill="1" applyBorder="1" applyAlignment="1">
      <alignment horizontal="center"/>
    </xf>
    <xf numFmtId="0" fontId="0" fillId="10" borderId="48" xfId="0" applyFill="1" applyBorder="1" applyAlignment="1">
      <alignment horizontal="center"/>
    </xf>
    <xf numFmtId="0" fontId="38" fillId="0" borderId="0" xfId="1" applyFont="1" applyBorder="1" applyAlignment="1">
      <alignment horizontal="center" vertical="center"/>
    </xf>
    <xf numFmtId="0" fontId="22" fillId="5" borderId="18" xfId="0" applyFont="1" applyFill="1" applyBorder="1"/>
    <xf numFmtId="0" fontId="22" fillId="5" borderId="32" xfId="0" applyFont="1" applyFill="1" applyBorder="1"/>
    <xf numFmtId="0" fontId="6" fillId="5" borderId="18" xfId="0" applyFont="1" applyFill="1" applyBorder="1" applyAlignment="1"/>
    <xf numFmtId="0" fontId="3" fillId="5" borderId="18" xfId="0" applyFont="1" applyFill="1" applyBorder="1" applyAlignment="1" applyProtection="1">
      <alignment vertical="center"/>
    </xf>
    <xf numFmtId="0" fontId="41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1" fillId="0" borderId="0" xfId="1" applyBorder="1"/>
    <xf numFmtId="0" fontId="39" fillId="0" borderId="0" xfId="1" applyFont="1" applyBorder="1" applyAlignment="1">
      <alignment horizontal="center" vertical="center"/>
    </xf>
    <xf numFmtId="0" fontId="42" fillId="0" borderId="0" xfId="1" applyFont="1" applyBorder="1" applyAlignment="1">
      <alignment horizontal="center" vertical="center"/>
    </xf>
    <xf numFmtId="0" fontId="42" fillId="0" borderId="0" xfId="1" applyFont="1" applyBorder="1" applyAlignment="1" applyProtection="1">
      <alignment horizontal="center" vertical="center"/>
    </xf>
    <xf numFmtId="0" fontId="6" fillId="5" borderId="18" xfId="0" applyFont="1" applyFill="1" applyBorder="1" applyAlignment="1" applyProtection="1">
      <alignment vertical="center"/>
    </xf>
    <xf numFmtId="49" fontId="34" fillId="5" borderId="18" xfId="0" applyNumberFormat="1" applyFont="1" applyFill="1" applyBorder="1" applyAlignment="1" applyProtection="1">
      <alignment vertical="center" wrapText="1"/>
    </xf>
    <xf numFmtId="2" fontId="28" fillId="5" borderId="10" xfId="0" applyNumberFormat="1" applyFont="1" applyFill="1" applyBorder="1" applyAlignment="1">
      <alignment horizontal="center" vertical="center"/>
    </xf>
    <xf numFmtId="2" fontId="28" fillId="5" borderId="11" xfId="0" applyNumberFormat="1" applyFont="1" applyFill="1" applyBorder="1" applyAlignment="1">
      <alignment horizontal="center" vertical="center"/>
    </xf>
    <xf numFmtId="2" fontId="28" fillId="5" borderId="12" xfId="0" applyNumberFormat="1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68" fontId="2" fillId="5" borderId="10" xfId="0" applyNumberFormat="1" applyFont="1" applyFill="1" applyBorder="1" applyAlignment="1" applyProtection="1">
      <alignment horizontal="center" vertical="center"/>
      <protection locked="0"/>
    </xf>
    <xf numFmtId="168" fontId="2" fillId="5" borderId="11" xfId="0" applyNumberFormat="1" applyFont="1" applyFill="1" applyBorder="1" applyAlignment="1" applyProtection="1">
      <alignment horizontal="center" vertical="center"/>
      <protection locked="0"/>
    </xf>
    <xf numFmtId="168" fontId="2" fillId="5" borderId="12" xfId="0" applyNumberFormat="1" applyFont="1" applyFill="1" applyBorder="1" applyAlignment="1" applyProtection="1">
      <alignment horizontal="center" vertical="center"/>
      <protection locked="0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3" fillId="6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1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right"/>
    </xf>
    <xf numFmtId="0" fontId="3" fillId="5" borderId="18" xfId="0" applyFont="1" applyFill="1" applyBorder="1" applyAlignment="1">
      <alignment horizontal="right"/>
    </xf>
    <xf numFmtId="0" fontId="3" fillId="5" borderId="14" xfId="0" applyFon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2" fontId="28" fillId="5" borderId="10" xfId="0" applyNumberFormat="1" applyFont="1" applyFill="1" applyBorder="1" applyAlignment="1">
      <alignment horizontal="right" vertical="center"/>
    </xf>
    <xf numFmtId="2" fontId="28" fillId="5" borderId="12" xfId="0" applyNumberFormat="1" applyFont="1" applyFill="1" applyBorder="1" applyAlignment="1">
      <alignment horizontal="right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40" fillId="5" borderId="10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0" fillId="5" borderId="12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49" fontId="3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Border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right"/>
    </xf>
    <xf numFmtId="0" fontId="3" fillId="5" borderId="10" xfId="0" applyFont="1" applyFill="1" applyBorder="1" applyAlignment="1">
      <alignment horizontal="center" vertical="center"/>
    </xf>
    <xf numFmtId="0" fontId="35" fillId="5" borderId="0" xfId="0" applyFont="1" applyFill="1" applyBorder="1" applyAlignment="1">
      <alignment horizontal="left" vertical="center"/>
    </xf>
    <xf numFmtId="2" fontId="3" fillId="5" borderId="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0" xfId="0" applyFont="1" applyFill="1" applyBorder="1" applyAlignment="1" applyProtection="1">
      <alignment horizontal="left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Border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3" fillId="5" borderId="3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3" fillId="2" borderId="0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left"/>
    </xf>
    <xf numFmtId="0" fontId="37" fillId="10" borderId="10" xfId="1" applyNumberFormat="1" applyFont="1" applyFill="1" applyBorder="1" applyAlignment="1">
      <alignment horizontal="center" vertical="center" wrapText="1"/>
    </xf>
    <xf numFmtId="0" fontId="37" fillId="10" borderId="11" xfId="1" applyNumberFormat="1" applyFont="1" applyFill="1" applyBorder="1" applyAlignment="1">
      <alignment horizontal="center" vertical="center" wrapText="1"/>
    </xf>
    <xf numFmtId="0" fontId="37" fillId="10" borderId="12" xfId="1" applyNumberFormat="1" applyFont="1" applyFill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</cellXfs>
  <cellStyles count="2">
    <cellStyle name="Normal" xfId="0" builtinId="0"/>
    <cellStyle name="Normal 2" xfId="1" xr:uid="{1A5CBC73-57FE-4EE4-A984-FF29065C552C}"/>
  </cellStyles>
  <dxfs count="5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0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19</c:v>
                </c:pt>
                <c:pt idx="5">
                  <c:v>26</c:v>
                </c:pt>
                <c:pt idx="6">
                  <c:v>38</c:v>
                </c:pt>
                <c:pt idx="7">
                  <c:v>45</c:v>
                </c:pt>
                <c:pt idx="8">
                  <c:v>59</c:v>
                </c:pt>
                <c:pt idx="9">
                  <c:v>85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85</c:v>
                </c:pt>
                <c:pt idx="30">
                  <c:v>59</c:v>
                </c:pt>
                <c:pt idx="31">
                  <c:v>45</c:v>
                </c:pt>
                <c:pt idx="32">
                  <c:v>38</c:v>
                </c:pt>
                <c:pt idx="33">
                  <c:v>26</c:v>
                </c:pt>
                <c:pt idx="34">
                  <c:v>19</c:v>
                </c:pt>
                <c:pt idx="35">
                  <c:v>19</c:v>
                </c:pt>
                <c:pt idx="36">
                  <c:v>19</c:v>
                </c:pt>
                <c:pt idx="37">
                  <c:v>19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0</c:v>
                </c:pt>
                <c:pt idx="1">
                  <c:v>17</c:v>
                </c:pt>
                <c:pt idx="2">
                  <c:v>17</c:v>
                </c:pt>
                <c:pt idx="3">
                  <c:v>17</c:v>
                </c:pt>
                <c:pt idx="4">
                  <c:v>17</c:v>
                </c:pt>
                <c:pt idx="5">
                  <c:v>22</c:v>
                </c:pt>
                <c:pt idx="6">
                  <c:v>34</c:v>
                </c:pt>
                <c:pt idx="7">
                  <c:v>41</c:v>
                </c:pt>
                <c:pt idx="8">
                  <c:v>51</c:v>
                </c:pt>
                <c:pt idx="9">
                  <c:v>73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73</c:v>
                </c:pt>
                <c:pt idx="30">
                  <c:v>51</c:v>
                </c:pt>
                <c:pt idx="31">
                  <c:v>41</c:v>
                </c:pt>
                <c:pt idx="32">
                  <c:v>34</c:v>
                </c:pt>
                <c:pt idx="33">
                  <c:v>22</c:v>
                </c:pt>
                <c:pt idx="34">
                  <c:v>17</c:v>
                </c:pt>
                <c:pt idx="35">
                  <c:v>17</c:v>
                </c:pt>
                <c:pt idx="36">
                  <c:v>17</c:v>
                </c:pt>
                <c:pt idx="37">
                  <c:v>17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0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19</c:v>
                </c:pt>
                <c:pt idx="6">
                  <c:v>28</c:v>
                </c:pt>
                <c:pt idx="7">
                  <c:v>33</c:v>
                </c:pt>
                <c:pt idx="8">
                  <c:v>44</c:v>
                </c:pt>
                <c:pt idx="9">
                  <c:v>61</c:v>
                </c:pt>
                <c:pt idx="10">
                  <c:v>83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83</c:v>
                </c:pt>
                <c:pt idx="29">
                  <c:v>61</c:v>
                </c:pt>
                <c:pt idx="30">
                  <c:v>44</c:v>
                </c:pt>
                <c:pt idx="31">
                  <c:v>33</c:v>
                </c:pt>
                <c:pt idx="32">
                  <c:v>28</c:v>
                </c:pt>
                <c:pt idx="33">
                  <c:v>19</c:v>
                </c:pt>
                <c:pt idx="34">
                  <c:v>14</c:v>
                </c:pt>
                <c:pt idx="35">
                  <c:v>14</c:v>
                </c:pt>
                <c:pt idx="36">
                  <c:v>14</c:v>
                </c:pt>
                <c:pt idx="37">
                  <c:v>14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0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16</c:v>
                </c:pt>
                <c:pt idx="6">
                  <c:v>24</c:v>
                </c:pt>
                <c:pt idx="7">
                  <c:v>28</c:v>
                </c:pt>
                <c:pt idx="8">
                  <c:v>35</c:v>
                </c:pt>
                <c:pt idx="9">
                  <c:v>53</c:v>
                </c:pt>
                <c:pt idx="10">
                  <c:v>70</c:v>
                </c:pt>
                <c:pt idx="11">
                  <c:v>83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83</c:v>
                </c:pt>
                <c:pt idx="28">
                  <c:v>70</c:v>
                </c:pt>
                <c:pt idx="29">
                  <c:v>53</c:v>
                </c:pt>
                <c:pt idx="30">
                  <c:v>35</c:v>
                </c:pt>
                <c:pt idx="31">
                  <c:v>28</c:v>
                </c:pt>
                <c:pt idx="32">
                  <c:v>24</c:v>
                </c:pt>
                <c:pt idx="33">
                  <c:v>16</c:v>
                </c:pt>
                <c:pt idx="34">
                  <c:v>11</c:v>
                </c:pt>
                <c:pt idx="35">
                  <c:v>11</c:v>
                </c:pt>
                <c:pt idx="36">
                  <c:v>11</c:v>
                </c:pt>
                <c:pt idx="37">
                  <c:v>11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12</c:v>
                </c:pt>
                <c:pt idx="6">
                  <c:v>19</c:v>
                </c:pt>
                <c:pt idx="7">
                  <c:v>22</c:v>
                </c:pt>
                <c:pt idx="8">
                  <c:v>28</c:v>
                </c:pt>
                <c:pt idx="9">
                  <c:v>42</c:v>
                </c:pt>
                <c:pt idx="10">
                  <c:v>54</c:v>
                </c:pt>
                <c:pt idx="11">
                  <c:v>66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66</c:v>
                </c:pt>
                <c:pt idx="28">
                  <c:v>54</c:v>
                </c:pt>
                <c:pt idx="29">
                  <c:v>42</c:v>
                </c:pt>
                <c:pt idx="30">
                  <c:v>28</c:v>
                </c:pt>
                <c:pt idx="31">
                  <c:v>22</c:v>
                </c:pt>
                <c:pt idx="32">
                  <c:v>19</c:v>
                </c:pt>
                <c:pt idx="33">
                  <c:v>12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0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9</c:v>
                </c:pt>
                <c:pt idx="6">
                  <c:v>14</c:v>
                </c:pt>
                <c:pt idx="7">
                  <c:v>16</c:v>
                </c:pt>
                <c:pt idx="8">
                  <c:v>20</c:v>
                </c:pt>
                <c:pt idx="9">
                  <c:v>30</c:v>
                </c:pt>
                <c:pt idx="10">
                  <c:v>40</c:v>
                </c:pt>
                <c:pt idx="11">
                  <c:v>48</c:v>
                </c:pt>
                <c:pt idx="12">
                  <c:v>76</c:v>
                </c:pt>
                <c:pt idx="13">
                  <c:v>76</c:v>
                </c:pt>
                <c:pt idx="14">
                  <c:v>76</c:v>
                </c:pt>
                <c:pt idx="15">
                  <c:v>76</c:v>
                </c:pt>
                <c:pt idx="16">
                  <c:v>76</c:v>
                </c:pt>
                <c:pt idx="17">
                  <c:v>76</c:v>
                </c:pt>
                <c:pt idx="18">
                  <c:v>76</c:v>
                </c:pt>
                <c:pt idx="19">
                  <c:v>76</c:v>
                </c:pt>
                <c:pt idx="20">
                  <c:v>76</c:v>
                </c:pt>
                <c:pt idx="21">
                  <c:v>76</c:v>
                </c:pt>
                <c:pt idx="22">
                  <c:v>76</c:v>
                </c:pt>
                <c:pt idx="23">
                  <c:v>76</c:v>
                </c:pt>
                <c:pt idx="24">
                  <c:v>76</c:v>
                </c:pt>
                <c:pt idx="25">
                  <c:v>76</c:v>
                </c:pt>
                <c:pt idx="26">
                  <c:v>76</c:v>
                </c:pt>
                <c:pt idx="27">
                  <c:v>48</c:v>
                </c:pt>
                <c:pt idx="28">
                  <c:v>40</c:v>
                </c:pt>
                <c:pt idx="29">
                  <c:v>30</c:v>
                </c:pt>
                <c:pt idx="30">
                  <c:v>20</c:v>
                </c:pt>
                <c:pt idx="31">
                  <c:v>16</c:v>
                </c:pt>
                <c:pt idx="32">
                  <c:v>14</c:v>
                </c:pt>
                <c:pt idx="33">
                  <c:v>9</c:v>
                </c:pt>
                <c:pt idx="34">
                  <c:v>8</c:v>
                </c:pt>
                <c:pt idx="35">
                  <c:v>8</c:v>
                </c:pt>
                <c:pt idx="36">
                  <c:v>8</c:v>
                </c:pt>
                <c:pt idx="37">
                  <c:v>8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  <c:pt idx="0">
                  <c:v>0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9</c:v>
                </c:pt>
                <c:pt idx="7">
                  <c:v>11</c:v>
                </c:pt>
                <c:pt idx="8">
                  <c:v>14</c:v>
                </c:pt>
                <c:pt idx="9">
                  <c:v>20</c:v>
                </c:pt>
                <c:pt idx="10">
                  <c:v>28</c:v>
                </c:pt>
                <c:pt idx="11">
                  <c:v>33</c:v>
                </c:pt>
                <c:pt idx="12">
                  <c:v>53</c:v>
                </c:pt>
                <c:pt idx="13">
                  <c:v>53</c:v>
                </c:pt>
                <c:pt idx="14">
                  <c:v>53</c:v>
                </c:pt>
                <c:pt idx="15">
                  <c:v>53</c:v>
                </c:pt>
                <c:pt idx="16">
                  <c:v>53</c:v>
                </c:pt>
                <c:pt idx="17">
                  <c:v>53</c:v>
                </c:pt>
                <c:pt idx="18">
                  <c:v>53</c:v>
                </c:pt>
                <c:pt idx="19">
                  <c:v>53</c:v>
                </c:pt>
                <c:pt idx="20">
                  <c:v>53</c:v>
                </c:pt>
                <c:pt idx="21">
                  <c:v>53</c:v>
                </c:pt>
                <c:pt idx="22">
                  <c:v>53</c:v>
                </c:pt>
                <c:pt idx="23">
                  <c:v>53</c:v>
                </c:pt>
                <c:pt idx="24">
                  <c:v>53</c:v>
                </c:pt>
                <c:pt idx="25">
                  <c:v>53</c:v>
                </c:pt>
                <c:pt idx="26">
                  <c:v>53</c:v>
                </c:pt>
                <c:pt idx="27">
                  <c:v>33</c:v>
                </c:pt>
                <c:pt idx="28">
                  <c:v>28</c:v>
                </c:pt>
                <c:pt idx="29">
                  <c:v>20</c:v>
                </c:pt>
                <c:pt idx="30">
                  <c:v>14</c:v>
                </c:pt>
                <c:pt idx="31">
                  <c:v>11</c:v>
                </c:pt>
                <c:pt idx="32">
                  <c:v>9</c:v>
                </c:pt>
                <c:pt idx="33">
                  <c:v>7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98976"/>
        <c:axId val="213600896"/>
      </c:areaChart>
      <c:catAx>
        <c:axId val="2135989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2136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0089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en-US"/>
          </a:p>
        </c:txPr>
        <c:crossAx val="21359897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en-US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</c:v>
                </c:pt>
                <c:pt idx="1">
                  <c:v>0.15257485029940118</c:v>
                </c:pt>
                <c:pt idx="2">
                  <c:v>0.15257485029940118</c:v>
                </c:pt>
                <c:pt idx="3">
                  <c:v>0.15257485029940118</c:v>
                </c:pt>
                <c:pt idx="4">
                  <c:v>0.15257485029940118</c:v>
                </c:pt>
                <c:pt idx="5">
                  <c:v>0.19784431137724548</c:v>
                </c:pt>
                <c:pt idx="6">
                  <c:v>0.29592814371257486</c:v>
                </c:pt>
                <c:pt idx="7">
                  <c:v>0.34916167664670655</c:v>
                </c:pt>
                <c:pt idx="8">
                  <c:v>0.44682634730538917</c:v>
                </c:pt>
                <c:pt idx="9">
                  <c:v>0.6488622754491018</c:v>
                </c:pt>
                <c:pt idx="10">
                  <c:v>0.84754491017964073</c:v>
                </c:pt>
                <c:pt idx="11">
                  <c:v>0.95023952095808373</c:v>
                </c:pt>
                <c:pt idx="12">
                  <c:v>1.1505988023952094</c:v>
                </c:pt>
                <c:pt idx="13">
                  <c:v>1.1505988023952094</c:v>
                </c:pt>
                <c:pt idx="14">
                  <c:v>1.1505988023952094</c:v>
                </c:pt>
                <c:pt idx="15">
                  <c:v>1.1505988023952094</c:v>
                </c:pt>
                <c:pt idx="16">
                  <c:v>1.1505988023952094</c:v>
                </c:pt>
                <c:pt idx="17">
                  <c:v>1.1505988023952094</c:v>
                </c:pt>
                <c:pt idx="18">
                  <c:v>1.1505988023952094</c:v>
                </c:pt>
                <c:pt idx="19">
                  <c:v>1.1505988023952094</c:v>
                </c:pt>
                <c:pt idx="20">
                  <c:v>1.1505988023952094</c:v>
                </c:pt>
                <c:pt idx="21">
                  <c:v>1.1505988023952094</c:v>
                </c:pt>
                <c:pt idx="22">
                  <c:v>1.1505988023952094</c:v>
                </c:pt>
                <c:pt idx="23">
                  <c:v>1.1505988023952094</c:v>
                </c:pt>
                <c:pt idx="24">
                  <c:v>1.1505988023952094</c:v>
                </c:pt>
                <c:pt idx="25">
                  <c:v>1.1505988023952094</c:v>
                </c:pt>
                <c:pt idx="26">
                  <c:v>1.1505988023952094</c:v>
                </c:pt>
                <c:pt idx="27">
                  <c:v>0.95023952095808373</c:v>
                </c:pt>
                <c:pt idx="28">
                  <c:v>0.84754491017964073</c:v>
                </c:pt>
                <c:pt idx="29">
                  <c:v>0.6488622754491018</c:v>
                </c:pt>
                <c:pt idx="30">
                  <c:v>0.44682634730538917</c:v>
                </c:pt>
                <c:pt idx="31">
                  <c:v>0.34916167664670655</c:v>
                </c:pt>
                <c:pt idx="32">
                  <c:v>0.29592814371257486</c:v>
                </c:pt>
                <c:pt idx="33">
                  <c:v>0.19784431137724548</c:v>
                </c:pt>
                <c:pt idx="34">
                  <c:v>0.15257485029940118</c:v>
                </c:pt>
                <c:pt idx="35">
                  <c:v>0.15257485029940118</c:v>
                </c:pt>
                <c:pt idx="36">
                  <c:v>0.15257485029940118</c:v>
                </c:pt>
                <c:pt idx="37">
                  <c:v>0.15257485029940118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955712"/>
        <c:axId val="213957632"/>
      </c:barChart>
      <c:catAx>
        <c:axId val="21395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7632"/>
        <c:crosses val="autoZero"/>
        <c:auto val="1"/>
        <c:lblAlgn val="ctr"/>
        <c:lblOffset val="100"/>
        <c:noMultiLvlLbl val="0"/>
      </c:catAx>
      <c:valAx>
        <c:axId val="21395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5712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2.xm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182586</xdr:colOff>
      <xdr:row>4</xdr:row>
      <xdr:rowOff>42222</xdr:rowOff>
    </xdr:from>
    <xdr:to>
      <xdr:col>6</xdr:col>
      <xdr:colOff>267860</xdr:colOff>
      <xdr:row>6</xdr:row>
      <xdr:rowOff>229099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86" y="1287926"/>
          <a:ext cx="2739519" cy="805920"/>
        </a:xfrm>
        <a:prstGeom prst="rect">
          <a:avLst/>
        </a:prstGeom>
      </xdr:spPr>
    </xdr:pic>
    <xdr:clientData/>
  </xdr:twoCellAnchor>
  <xdr:twoCellAnchor>
    <xdr:from>
      <xdr:col>0</xdr:col>
      <xdr:colOff>22860</xdr:colOff>
      <xdr:row>36</xdr:row>
      <xdr:rowOff>22859</xdr:rowOff>
    </xdr:from>
    <xdr:to>
      <xdr:col>40</xdr:col>
      <xdr:colOff>449580</xdr:colOff>
      <xdr:row>62</xdr:row>
      <xdr:rowOff>0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319445</xdr:colOff>
      <xdr:row>1</xdr:row>
      <xdr:rowOff>83200</xdr:rowOff>
    </xdr:from>
    <xdr:to>
      <xdr:col>24</xdr:col>
      <xdr:colOff>133139</xdr:colOff>
      <xdr:row>5</xdr:row>
      <xdr:rowOff>287111</xdr:rowOff>
    </xdr:to>
    <xdr:pic>
      <xdr:nvPicPr>
        <xdr:cNvPr id="1128" name="Picture 42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47559" y="398886"/>
          <a:ext cx="3475104" cy="1466654"/>
        </a:xfrm>
        <a:prstGeom prst="rect">
          <a:avLst/>
        </a:prstGeom>
        <a:noFill/>
        <a:ln w="3810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186581</xdr:colOff>
      <xdr:row>0</xdr:row>
      <xdr:rowOff>277780</xdr:rowOff>
    </xdr:from>
    <xdr:to>
      <xdr:col>14</xdr:col>
      <xdr:colOff>171782</xdr:colOff>
      <xdr:row>3</xdr:row>
      <xdr:rowOff>134734</xdr:rowOff>
    </xdr:to>
    <xdr:pic>
      <xdr:nvPicPr>
        <xdr:cNvPr id="1129" name="Picture 1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6581" y="277780"/>
          <a:ext cx="6302874" cy="816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76199</xdr:colOff>
      <xdr:row>0</xdr:row>
      <xdr:rowOff>43541</xdr:rowOff>
    </xdr:from>
    <xdr:to>
      <xdr:col>40</xdr:col>
      <xdr:colOff>55304</xdr:colOff>
      <xdr:row>5</xdr:row>
      <xdr:rowOff>152826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A4709E-AE1F-494A-B0F2-C8B5DADDBA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45"/>
        <a:stretch/>
      </xdr:blipFill>
      <xdr:spPr>
        <a:xfrm>
          <a:off x="11419113" y="43541"/>
          <a:ext cx="6837105" cy="168390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20540</xdr:colOff>
      <xdr:row>0</xdr:row>
      <xdr:rowOff>106680</xdr:rowOff>
    </xdr:from>
    <xdr:to>
      <xdr:col>20</xdr:col>
      <xdr:colOff>518161</xdr:colOff>
      <xdr:row>1</xdr:row>
      <xdr:rowOff>1938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3B760A-4BA5-4A9B-ACA5-0A289959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6100" y="106680"/>
          <a:ext cx="4155220" cy="1068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454880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304800</xdr:colOff>
      <xdr:row>0</xdr:row>
      <xdr:rowOff>27710</xdr:rowOff>
    </xdr:from>
    <xdr:to>
      <xdr:col>38</xdr:col>
      <xdr:colOff>404724</xdr:colOff>
      <xdr:row>0</xdr:row>
      <xdr:rowOff>1463642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1F6ED-D1E9-4B9B-8988-2540DA27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109" y="207819"/>
          <a:ext cx="5586324" cy="1435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1276</xdr:colOff>
      <xdr:row>1</xdr:row>
      <xdr:rowOff>2404</xdr:rowOff>
    </xdr:from>
    <xdr:to>
      <xdr:col>27</xdr:col>
      <xdr:colOff>1905</xdr:colOff>
      <xdr:row>10</xdr:row>
      <xdr:rowOff>73895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B7B576-742E-45FC-B4FF-250526CF21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830" b="3564"/>
        <a:stretch/>
      </xdr:blipFill>
      <xdr:spPr>
        <a:xfrm>
          <a:off x="16498576" y="2082664"/>
          <a:ext cx="1090289" cy="1031611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/>
    <pageSetUpPr fitToPage="1"/>
  </sheetPr>
  <dimension ref="A1:AP104"/>
  <sheetViews>
    <sheetView tabSelected="1" topLeftCell="A2" zoomScale="55" zoomScaleNormal="55" workbookViewId="0">
      <selection activeCell="AE32" sqref="AE32"/>
    </sheetView>
  </sheetViews>
  <sheetFormatPr defaultColWidth="8.85546875" defaultRowHeight="12.75" x14ac:dyDescent="0.2"/>
  <cols>
    <col min="1" max="2" width="6" style="138" customWidth="1"/>
    <col min="3" max="41" width="6.7109375" style="138" customWidth="1"/>
    <col min="42" max="119" width="9.28515625" style="138" customWidth="1"/>
    <col min="120" max="16384" width="8.85546875" style="138"/>
  </cols>
  <sheetData>
    <row r="1" spans="1:41" ht="24.75" customHeight="1" x14ac:dyDescent="0.2">
      <c r="A1" s="78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80"/>
    </row>
    <row r="2" spans="1:41" ht="24.75" customHeight="1" x14ac:dyDescent="0.35">
      <c r="A2" s="81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4"/>
      <c r="R2" s="24"/>
      <c r="S2" s="21"/>
      <c r="T2" s="21"/>
      <c r="U2" s="21"/>
      <c r="V2" s="21"/>
      <c r="W2" s="286"/>
      <c r="X2" s="286"/>
      <c r="Y2" s="21"/>
      <c r="Z2" s="21"/>
      <c r="AA2" s="22"/>
      <c r="AB2" s="22"/>
      <c r="AC2" s="22"/>
      <c r="AD2" s="22"/>
      <c r="AE2" s="21"/>
      <c r="AF2" s="21"/>
      <c r="AG2" s="21"/>
      <c r="AH2" s="21"/>
      <c r="AI2" s="21"/>
      <c r="AJ2" s="22"/>
      <c r="AK2" s="22"/>
      <c r="AL2" s="22"/>
      <c r="AM2" s="22"/>
      <c r="AN2" s="22"/>
      <c r="AO2" s="200"/>
    </row>
    <row r="3" spans="1:41" ht="24.75" customHeight="1" x14ac:dyDescent="0.35">
      <c r="A3" s="8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2"/>
      <c r="R3" s="22"/>
      <c r="S3" s="21"/>
      <c r="T3" s="21"/>
      <c r="U3" s="21"/>
      <c r="V3" s="21"/>
      <c r="W3" s="286"/>
      <c r="X3" s="286"/>
      <c r="Y3" s="21"/>
      <c r="Z3" s="21"/>
      <c r="AA3" s="22"/>
      <c r="AB3" s="22"/>
      <c r="AC3" s="22"/>
      <c r="AD3" s="22"/>
      <c r="AE3" s="21"/>
      <c r="AF3" s="21"/>
      <c r="AG3" s="21"/>
      <c r="AH3" s="21"/>
      <c r="AI3" s="21"/>
      <c r="AJ3" s="22"/>
      <c r="AK3" s="22"/>
      <c r="AL3" s="22"/>
      <c r="AM3" s="22"/>
      <c r="AN3" s="22"/>
      <c r="AO3" s="200"/>
    </row>
    <row r="4" spans="1:41" ht="24.75" customHeight="1" x14ac:dyDescent="0.35">
      <c r="A4" s="81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24"/>
      <c r="Q4" s="26"/>
      <c r="R4" s="26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00"/>
    </row>
    <row r="5" spans="1:41" ht="24.75" customHeight="1" x14ac:dyDescent="0.35">
      <c r="A5" s="8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4"/>
      <c r="P5" s="24"/>
      <c r="Q5" s="22"/>
      <c r="R5" s="22"/>
      <c r="S5" s="21"/>
      <c r="T5" s="21"/>
      <c r="U5" s="21"/>
      <c r="V5" s="21"/>
      <c r="W5" s="286"/>
      <c r="X5" s="286"/>
      <c r="Y5" s="21"/>
      <c r="Z5" s="21"/>
      <c r="AA5" s="21"/>
      <c r="AB5" s="21"/>
      <c r="AC5" s="22"/>
      <c r="AD5" s="22"/>
      <c r="AE5" s="21"/>
      <c r="AF5" s="21"/>
      <c r="AG5" s="21"/>
      <c r="AH5" s="21"/>
      <c r="AI5" s="21"/>
      <c r="AJ5" s="22"/>
      <c r="AK5" s="22"/>
      <c r="AL5" s="22"/>
      <c r="AM5" s="22"/>
      <c r="AN5" s="22"/>
      <c r="AO5" s="200"/>
    </row>
    <row r="6" spans="1:41" ht="24.75" customHeight="1" x14ac:dyDescent="0.35">
      <c r="A6" s="81"/>
      <c r="B6" s="22"/>
      <c r="C6" s="22"/>
      <c r="D6" s="22"/>
      <c r="E6" s="22"/>
      <c r="F6" s="109"/>
      <c r="G6" s="109"/>
      <c r="H6" s="289" t="s">
        <v>146</v>
      </c>
      <c r="I6" s="289"/>
      <c r="J6" s="289"/>
      <c r="K6" s="289"/>
      <c r="L6" s="289"/>
      <c r="M6" s="289"/>
      <c r="N6" s="289"/>
      <c r="O6" s="289"/>
      <c r="P6" s="26"/>
      <c r="Q6" s="22"/>
      <c r="R6" s="22"/>
      <c r="S6" s="21"/>
      <c r="T6" s="21"/>
      <c r="U6" s="21"/>
      <c r="V6" s="21"/>
      <c r="W6" s="286"/>
      <c r="X6" s="286"/>
      <c r="Y6" s="21"/>
      <c r="Z6" s="21"/>
      <c r="AA6" s="21"/>
      <c r="AB6" s="21"/>
      <c r="AC6" s="22"/>
      <c r="AD6" s="22"/>
      <c r="AE6" s="21"/>
      <c r="AF6" s="21"/>
      <c r="AG6" s="21"/>
      <c r="AH6" s="21"/>
      <c r="AI6" s="21"/>
      <c r="AJ6" s="22"/>
      <c r="AK6" s="22"/>
      <c r="AL6" s="22"/>
      <c r="AM6" s="22"/>
      <c r="AN6" s="22"/>
      <c r="AO6" s="200"/>
    </row>
    <row r="7" spans="1:41" ht="24.75" customHeight="1" thickBot="1" x14ac:dyDescent="0.25">
      <c r="A7" s="82"/>
      <c r="B7" s="25"/>
      <c r="C7" s="25"/>
      <c r="D7" s="25"/>
      <c r="E7" s="25"/>
      <c r="F7" s="110"/>
      <c r="G7" s="110"/>
      <c r="H7" s="110"/>
      <c r="I7" s="110"/>
      <c r="J7" s="110"/>
      <c r="K7" s="110"/>
      <c r="L7" s="110"/>
      <c r="M7" s="110"/>
      <c r="N7" s="110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01"/>
    </row>
    <row r="8" spans="1:41" s="139" customFormat="1" ht="31.5" thickTop="1" thickBot="1" x14ac:dyDescent="0.45">
      <c r="A8" s="238" t="s">
        <v>58</v>
      </c>
      <c r="B8" s="236"/>
      <c r="C8" s="236"/>
      <c r="D8" s="236"/>
      <c r="E8" s="236"/>
      <c r="F8" s="236"/>
      <c r="G8" s="236"/>
      <c r="H8" s="236"/>
      <c r="I8" s="236"/>
      <c r="J8" s="236"/>
      <c r="K8" s="236"/>
      <c r="L8" s="236"/>
      <c r="M8" s="27"/>
      <c r="N8" s="27"/>
      <c r="O8" s="236" t="s">
        <v>0</v>
      </c>
      <c r="P8" s="236"/>
      <c r="Q8" s="236"/>
      <c r="R8" s="236"/>
      <c r="S8" s="236"/>
      <c r="T8" s="236"/>
      <c r="U8" s="236"/>
      <c r="V8" s="236"/>
      <c r="W8" s="236"/>
      <c r="X8" s="236"/>
      <c r="Y8" s="236"/>
      <c r="Z8" s="27"/>
      <c r="AA8" s="27"/>
      <c r="AB8" s="27"/>
      <c r="AC8" s="236" t="s">
        <v>9</v>
      </c>
      <c r="AD8" s="236"/>
      <c r="AE8" s="236"/>
      <c r="AF8" s="236"/>
      <c r="AG8" s="236"/>
      <c r="AH8" s="236"/>
      <c r="AI8" s="236"/>
      <c r="AJ8" s="236"/>
      <c r="AK8" s="236"/>
      <c r="AL8" s="236"/>
      <c r="AM8" s="236"/>
      <c r="AN8" s="236"/>
      <c r="AO8" s="237"/>
    </row>
    <row r="9" spans="1:41" s="139" customFormat="1" ht="31.5" customHeight="1" thickBot="1" x14ac:dyDescent="0.4">
      <c r="A9" s="241" t="s">
        <v>5</v>
      </c>
      <c r="B9" s="239"/>
      <c r="C9" s="239"/>
      <c r="D9" s="239"/>
      <c r="E9" s="239"/>
      <c r="F9" s="224">
        <v>44763</v>
      </c>
      <c r="G9" s="225"/>
      <c r="H9" s="225"/>
      <c r="I9" s="225"/>
      <c r="J9" s="225"/>
      <c r="K9" s="225"/>
      <c r="L9" s="226"/>
      <c r="M9" s="27"/>
      <c r="N9" s="27"/>
      <c r="O9" s="239" t="s">
        <v>3</v>
      </c>
      <c r="P9" s="239"/>
      <c r="Q9" s="239"/>
      <c r="R9" s="287"/>
      <c r="S9" s="287"/>
      <c r="T9" s="247" t="s">
        <v>108</v>
      </c>
      <c r="U9" s="248"/>
      <c r="V9" s="177"/>
      <c r="W9" s="177"/>
      <c r="X9" s="177"/>
      <c r="Y9" s="177"/>
      <c r="Z9" s="162"/>
      <c r="AA9" s="162"/>
      <c r="AB9" s="239" t="s">
        <v>7</v>
      </c>
      <c r="AC9" s="239"/>
      <c r="AD9" s="239"/>
      <c r="AE9" s="239"/>
      <c r="AF9" s="239"/>
      <c r="AG9" s="239"/>
      <c r="AH9" s="240"/>
      <c r="AI9" s="242"/>
      <c r="AJ9" s="243"/>
      <c r="AK9" s="243"/>
      <c r="AL9" s="243"/>
      <c r="AM9" s="243"/>
      <c r="AN9" s="244"/>
      <c r="AO9" s="210"/>
    </row>
    <row r="10" spans="1:41" s="139" customFormat="1" ht="31.5" customHeight="1" thickBot="1" x14ac:dyDescent="0.4">
      <c r="A10" s="241" t="s">
        <v>11</v>
      </c>
      <c r="B10" s="239"/>
      <c r="C10" s="239"/>
      <c r="D10" s="239"/>
      <c r="E10" s="239"/>
      <c r="F10" s="212" t="str">
        <f>IF(OR(AM23&lt;=4,AM24&lt;=4),"SPORT",IF(OR(AM23&lt;7.9,AM24&lt;7.999),"CHALLENGE",IF(OR(AM23&gt;=8,AM24&gt;=8),"RECREATIONAL")))</f>
        <v>CHALLENGE</v>
      </c>
      <c r="G10" s="213"/>
      <c r="H10" s="213"/>
      <c r="I10" s="213"/>
      <c r="J10" s="213"/>
      <c r="K10" s="213"/>
      <c r="L10" s="214"/>
      <c r="M10" s="27"/>
      <c r="N10" s="27"/>
      <c r="O10" s="239" t="s">
        <v>4</v>
      </c>
      <c r="P10" s="239"/>
      <c r="Q10" s="239"/>
      <c r="R10" s="239"/>
      <c r="S10" s="240"/>
      <c r="T10" s="233" t="s">
        <v>170</v>
      </c>
      <c r="U10" s="234"/>
      <c r="V10" s="234"/>
      <c r="W10" s="234"/>
      <c r="X10" s="234"/>
      <c r="Y10" s="235"/>
      <c r="Z10" s="177"/>
      <c r="AA10" s="177"/>
      <c r="AB10" s="146"/>
      <c r="AC10" s="239" t="s">
        <v>8</v>
      </c>
      <c r="AD10" s="239"/>
      <c r="AE10" s="239"/>
      <c r="AF10" s="239"/>
      <c r="AG10" s="239"/>
      <c r="AH10" s="240"/>
      <c r="AI10" s="205">
        <v>4</v>
      </c>
      <c r="AJ10" s="182" t="s">
        <v>55</v>
      </c>
      <c r="AK10" s="100">
        <v>1</v>
      </c>
      <c r="AL10" s="28"/>
      <c r="AM10" s="28"/>
      <c r="AN10" s="28"/>
      <c r="AO10" s="202"/>
    </row>
    <row r="11" spans="1:41" s="139" customFormat="1" ht="31.5" customHeight="1" thickBot="1" x14ac:dyDescent="0.4">
      <c r="A11" s="241" t="s">
        <v>10</v>
      </c>
      <c r="B11" s="239"/>
      <c r="C11" s="239"/>
      <c r="D11" s="239"/>
      <c r="E11" s="239"/>
      <c r="F11" s="288" t="str">
        <f>_xlfn.IFS(F10="SPORT","HIGH",F10="CHALLENGE","MEDIUM", F10="RECREATIONAL","LOW")</f>
        <v>MEDIUM</v>
      </c>
      <c r="G11" s="272"/>
      <c r="H11" s="272"/>
      <c r="I11" s="272"/>
      <c r="J11" s="272"/>
      <c r="K11" s="272"/>
      <c r="L11" s="273"/>
      <c r="M11" s="27"/>
      <c r="N11" s="27"/>
      <c r="O11" s="239" t="s">
        <v>102</v>
      </c>
      <c r="P11" s="239"/>
      <c r="Q11" s="239"/>
      <c r="R11" s="239"/>
      <c r="S11" s="240"/>
      <c r="T11" s="247">
        <v>0</v>
      </c>
      <c r="U11" s="248"/>
      <c r="V11" s="99"/>
      <c r="W11" s="99"/>
      <c r="X11" s="99"/>
      <c r="Y11" s="99"/>
      <c r="Z11" s="27"/>
      <c r="AA11" s="77"/>
      <c r="AB11" s="239"/>
      <c r="AC11" s="239"/>
      <c r="AD11" s="239"/>
      <c r="AE11" s="239"/>
      <c r="AF11" s="239"/>
      <c r="AG11" s="239"/>
      <c r="AH11" s="239"/>
      <c r="AI11" s="258"/>
      <c r="AJ11" s="258"/>
      <c r="AK11" s="258"/>
      <c r="AL11" s="29"/>
      <c r="AM11" s="29"/>
      <c r="AN11" s="29"/>
      <c r="AO11" s="202"/>
    </row>
    <row r="12" spans="1:41" s="139" customFormat="1" ht="31.5" customHeight="1" thickBot="1" x14ac:dyDescent="0.4">
      <c r="A12" s="241" t="s">
        <v>135</v>
      </c>
      <c r="B12" s="239"/>
      <c r="C12" s="239"/>
      <c r="D12" s="239"/>
      <c r="E12" s="239"/>
      <c r="F12" s="227">
        <f>IF(G21="","",Sheet1!AO26)</f>
        <v>25.952395209580839</v>
      </c>
      <c r="G12" s="228"/>
      <c r="H12" s="228"/>
      <c r="I12" s="228"/>
      <c r="J12" s="228"/>
      <c r="K12" s="228"/>
      <c r="L12" s="229"/>
      <c r="M12" s="27"/>
      <c r="N12" s="27"/>
      <c r="O12" s="239" t="s">
        <v>103</v>
      </c>
      <c r="P12" s="239"/>
      <c r="Q12" s="239"/>
      <c r="R12" s="239"/>
      <c r="S12" s="240"/>
      <c r="T12" s="247">
        <v>0</v>
      </c>
      <c r="U12" s="248"/>
      <c r="V12" s="161"/>
      <c r="W12" s="161"/>
      <c r="X12" s="161"/>
      <c r="Y12" s="161"/>
      <c r="Z12" s="27"/>
      <c r="AA12" s="77"/>
      <c r="AB12" s="239" t="s">
        <v>134</v>
      </c>
      <c r="AC12" s="239"/>
      <c r="AD12" s="239"/>
      <c r="AE12" s="239"/>
      <c r="AF12" s="239"/>
      <c r="AG12" s="239"/>
      <c r="AH12" s="240"/>
      <c r="AI12" s="261">
        <v>50</v>
      </c>
      <c r="AJ12" s="262"/>
      <c r="AK12" s="263"/>
      <c r="AL12" s="27"/>
      <c r="AM12" s="27"/>
      <c r="AN12" s="27"/>
      <c r="AO12" s="83"/>
    </row>
    <row r="13" spans="1:41" s="139" customFormat="1" ht="31.5" customHeight="1" thickBot="1" x14ac:dyDescent="0.4">
      <c r="A13" s="178"/>
      <c r="B13" s="177"/>
      <c r="C13" s="177"/>
      <c r="D13" s="177"/>
      <c r="E13" s="177"/>
      <c r="F13" s="177"/>
      <c r="G13" s="177"/>
      <c r="H13" s="177"/>
      <c r="I13" s="27"/>
      <c r="J13" s="27"/>
      <c r="K13" s="27"/>
      <c r="L13" s="27"/>
      <c r="M13" s="27"/>
      <c r="N13" s="27"/>
      <c r="O13" s="239" t="s">
        <v>104</v>
      </c>
      <c r="P13" s="239"/>
      <c r="Q13" s="239"/>
      <c r="R13" s="239"/>
      <c r="S13" s="240"/>
      <c r="T13" s="247">
        <v>6</v>
      </c>
      <c r="U13" s="248"/>
      <c r="V13" s="27"/>
      <c r="W13" s="27"/>
      <c r="X13" s="27"/>
      <c r="Y13" s="27"/>
      <c r="Z13" s="27"/>
      <c r="AA13" s="84"/>
      <c r="AB13" s="84"/>
      <c r="AC13" s="84"/>
      <c r="AD13" s="239"/>
      <c r="AE13" s="239"/>
      <c r="AF13" s="239"/>
      <c r="AG13" s="239"/>
      <c r="AH13" s="239"/>
      <c r="AI13" s="259"/>
      <c r="AJ13" s="259"/>
      <c r="AK13" s="259"/>
      <c r="AL13" s="259"/>
      <c r="AM13" s="259"/>
      <c r="AN13" s="259"/>
      <c r="AO13" s="260"/>
    </row>
    <row r="14" spans="1:41" s="139" customFormat="1" ht="31.5" customHeight="1" thickBot="1" x14ac:dyDescent="0.45">
      <c r="A14" s="238" t="s">
        <v>59</v>
      </c>
      <c r="B14" s="236"/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7"/>
      <c r="N14" s="27"/>
      <c r="O14" s="177"/>
      <c r="P14" s="177"/>
      <c r="Q14" s="177"/>
      <c r="R14" s="177"/>
      <c r="S14" s="177"/>
      <c r="T14" s="177"/>
      <c r="U14" s="177"/>
      <c r="V14" s="27"/>
      <c r="W14" s="27"/>
      <c r="X14" s="27"/>
      <c r="Y14" s="27"/>
      <c r="Z14" s="27"/>
      <c r="AA14" s="77"/>
      <c r="AB14" s="77"/>
      <c r="AC14" s="77"/>
      <c r="AD14" s="239" t="s">
        <v>6</v>
      </c>
      <c r="AE14" s="239"/>
      <c r="AF14" s="239"/>
      <c r="AG14" s="239"/>
      <c r="AH14" s="240"/>
      <c r="AI14" s="242"/>
      <c r="AJ14" s="243"/>
      <c r="AK14" s="243"/>
      <c r="AL14" s="243"/>
      <c r="AM14" s="243"/>
      <c r="AN14" s="244"/>
      <c r="AO14" s="210"/>
    </row>
    <row r="15" spans="1:41" s="139" customFormat="1" ht="31.5" customHeight="1" thickBot="1" x14ac:dyDescent="0.4">
      <c r="A15" s="241" t="s">
        <v>60</v>
      </c>
      <c r="B15" s="239"/>
      <c r="C15" s="239"/>
      <c r="D15" s="239"/>
      <c r="E15" s="230"/>
      <c r="F15" s="231"/>
      <c r="G15" s="231"/>
      <c r="H15" s="231"/>
      <c r="I15" s="231"/>
      <c r="J15" s="231"/>
      <c r="K15" s="231"/>
      <c r="L15" s="232"/>
      <c r="M15" s="27"/>
      <c r="N15" s="27"/>
      <c r="O15" s="212" t="s">
        <v>162</v>
      </c>
      <c r="P15" s="213"/>
      <c r="Q15" s="213"/>
      <c r="R15" s="213"/>
      <c r="S15" s="214"/>
      <c r="T15" s="172" t="s">
        <v>167</v>
      </c>
      <c r="U15" s="100" t="s">
        <v>148</v>
      </c>
      <c r="V15" s="215" t="s">
        <v>168</v>
      </c>
      <c r="W15" s="216"/>
      <c r="X15" s="217"/>
      <c r="Y15" s="177"/>
      <c r="Z15" s="177"/>
      <c r="AA15" s="177"/>
      <c r="AB15" s="177"/>
      <c r="AC15" s="175"/>
      <c r="AD15" s="175"/>
      <c r="AE15" s="175"/>
      <c r="AF15" s="175"/>
      <c r="AG15" s="175"/>
      <c r="AH15" s="175"/>
      <c r="AI15" s="175"/>
      <c r="AJ15" s="175"/>
      <c r="AK15" s="175"/>
      <c r="AL15" s="175"/>
      <c r="AM15" s="175"/>
      <c r="AN15" s="175"/>
      <c r="AO15" s="203"/>
    </row>
    <row r="16" spans="1:41" s="139" customFormat="1" ht="31.5" customHeight="1" thickBot="1" x14ac:dyDescent="0.4">
      <c r="A16" s="241" t="s">
        <v>61</v>
      </c>
      <c r="B16" s="239"/>
      <c r="C16" s="239"/>
      <c r="D16" s="239"/>
      <c r="E16" s="230"/>
      <c r="F16" s="231"/>
      <c r="G16" s="231"/>
      <c r="H16" s="231"/>
      <c r="I16" s="231"/>
      <c r="J16" s="231"/>
      <c r="K16" s="231"/>
      <c r="L16" s="232"/>
      <c r="M16" s="27"/>
      <c r="N16" s="27"/>
      <c r="O16" s="212" t="s">
        <v>163</v>
      </c>
      <c r="P16" s="213"/>
      <c r="Q16" s="213"/>
      <c r="R16" s="213"/>
      <c r="S16" s="214"/>
      <c r="T16" s="173" t="s">
        <v>166</v>
      </c>
      <c r="U16" s="100" t="s">
        <v>148</v>
      </c>
      <c r="V16" s="218"/>
      <c r="W16" s="219"/>
      <c r="X16" s="220"/>
      <c r="Y16" s="27"/>
      <c r="Z16" s="27"/>
      <c r="AA16" s="293" t="s">
        <v>121</v>
      </c>
      <c r="AB16" s="293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177"/>
      <c r="AO16" s="179"/>
    </row>
    <row r="17" spans="1:41" s="139" customFormat="1" ht="30.75" customHeight="1" thickBot="1" x14ac:dyDescent="0.4">
      <c r="A17" s="241" t="s">
        <v>62</v>
      </c>
      <c r="B17" s="239"/>
      <c r="C17" s="239"/>
      <c r="D17" s="239"/>
      <c r="E17" s="230"/>
      <c r="F17" s="231"/>
      <c r="G17" s="231"/>
      <c r="H17" s="231"/>
      <c r="I17" s="231"/>
      <c r="J17" s="231"/>
      <c r="K17" s="231"/>
      <c r="L17" s="232"/>
      <c r="M17" s="27"/>
      <c r="N17" s="27"/>
      <c r="O17" s="212" t="s">
        <v>164</v>
      </c>
      <c r="P17" s="213"/>
      <c r="Q17" s="213"/>
      <c r="R17" s="213"/>
      <c r="S17" s="214"/>
      <c r="T17" s="174" t="s">
        <v>165</v>
      </c>
      <c r="U17" s="100" t="s">
        <v>148</v>
      </c>
      <c r="V17" s="221"/>
      <c r="W17" s="222"/>
      <c r="X17" s="223"/>
      <c r="Y17" s="27"/>
      <c r="Z17" s="180"/>
      <c r="AA17" s="255" t="s">
        <v>169</v>
      </c>
      <c r="AB17" s="256"/>
      <c r="AC17" s="256"/>
      <c r="AD17" s="256"/>
      <c r="AE17" s="256"/>
      <c r="AF17" s="256"/>
      <c r="AG17" s="256"/>
      <c r="AH17" s="256"/>
      <c r="AI17" s="256"/>
      <c r="AJ17" s="256"/>
      <c r="AK17" s="256"/>
      <c r="AL17" s="256"/>
      <c r="AM17" s="256"/>
      <c r="AN17" s="257"/>
      <c r="AO17" s="211"/>
    </row>
    <row r="18" spans="1:41" ht="14.25" customHeight="1" x14ac:dyDescent="0.2">
      <c r="A18" s="85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86"/>
    </row>
    <row r="19" spans="1:41" ht="14.25" customHeight="1" x14ac:dyDescent="0.2">
      <c r="A19" s="85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86"/>
    </row>
    <row r="20" spans="1:41" ht="24.75" customHeight="1" thickBot="1" x14ac:dyDescent="0.25">
      <c r="A20" s="274" t="s">
        <v>120</v>
      </c>
      <c r="B20" s="275"/>
      <c r="C20" s="275"/>
      <c r="D20" s="275"/>
      <c r="E20" s="275"/>
      <c r="F20" s="275"/>
      <c r="G20" s="103"/>
      <c r="H20" s="102">
        <v>1</v>
      </c>
      <c r="I20" s="103"/>
      <c r="J20" s="103"/>
      <c r="K20" s="103"/>
      <c r="L20" s="102">
        <v>2</v>
      </c>
      <c r="M20" s="103"/>
      <c r="N20" s="103"/>
      <c r="O20" s="103"/>
      <c r="P20" s="102">
        <v>3</v>
      </c>
      <c r="Q20" s="103"/>
      <c r="R20" s="103"/>
      <c r="S20" s="103"/>
      <c r="T20" s="102">
        <v>4</v>
      </c>
      <c r="U20" s="103"/>
      <c r="V20" s="103"/>
      <c r="W20" s="103"/>
      <c r="X20" s="102">
        <v>5</v>
      </c>
      <c r="Y20" s="103"/>
      <c r="Z20" s="103"/>
      <c r="AA20" s="103"/>
      <c r="AB20" s="102">
        <v>6</v>
      </c>
      <c r="AC20" s="103"/>
      <c r="AD20" s="103"/>
      <c r="AE20" s="103"/>
      <c r="AF20" s="102">
        <v>7</v>
      </c>
      <c r="AG20" s="103"/>
      <c r="AH20" s="103"/>
      <c r="AI20" s="103"/>
      <c r="AJ20" s="102">
        <v>8</v>
      </c>
      <c r="AK20" s="103"/>
      <c r="AL20" s="38"/>
      <c r="AM20" s="38"/>
      <c r="AN20" s="38"/>
      <c r="AO20" s="86"/>
    </row>
    <row r="21" spans="1:41" s="140" customFormat="1" ht="42" customHeight="1" thickBot="1" x14ac:dyDescent="0.4">
      <c r="A21" s="274" t="s">
        <v>54</v>
      </c>
      <c r="B21" s="275"/>
      <c r="C21" s="275"/>
      <c r="D21" s="275"/>
      <c r="E21" s="275"/>
      <c r="F21" s="276"/>
      <c r="G21" s="268">
        <v>4</v>
      </c>
      <c r="H21" s="269"/>
      <c r="I21" s="270"/>
      <c r="J21" s="144"/>
      <c r="K21" s="268">
        <v>8</v>
      </c>
      <c r="L21" s="269"/>
      <c r="M21" s="270"/>
      <c r="N21" s="144"/>
      <c r="O21" s="268">
        <v>12</v>
      </c>
      <c r="P21" s="269"/>
      <c r="Q21" s="270"/>
      <c r="R21" s="144"/>
      <c r="S21" s="268">
        <v>16</v>
      </c>
      <c r="T21" s="269"/>
      <c r="U21" s="270"/>
      <c r="V21" s="144"/>
      <c r="W21" s="268">
        <v>21</v>
      </c>
      <c r="X21" s="269"/>
      <c r="Y21" s="270"/>
      <c r="Z21" s="144"/>
      <c r="AA21" s="268">
        <v>26</v>
      </c>
      <c r="AB21" s="269"/>
      <c r="AC21" s="270"/>
      <c r="AD21" s="144"/>
      <c r="AE21" s="268">
        <v>31</v>
      </c>
      <c r="AF21" s="269"/>
      <c r="AG21" s="270"/>
      <c r="AH21" s="144"/>
      <c r="AI21" s="268">
        <v>39</v>
      </c>
      <c r="AJ21" s="269"/>
      <c r="AK21" s="270"/>
      <c r="AL21" s="105"/>
      <c r="AM21" s="249" t="s">
        <v>142</v>
      </c>
      <c r="AN21" s="250"/>
      <c r="AO21" s="251"/>
    </row>
    <row r="22" spans="1:41" s="140" customFormat="1" ht="30.75" customHeight="1" thickBot="1" x14ac:dyDescent="0.4">
      <c r="A22" s="186"/>
      <c r="B22" s="102"/>
      <c r="C22" s="102"/>
      <c r="D22" s="102"/>
      <c r="E22" s="102"/>
      <c r="F22" s="104"/>
      <c r="G22" s="102"/>
      <c r="H22" s="102"/>
      <c r="I22" s="102"/>
      <c r="J22" s="104"/>
      <c r="K22" s="102"/>
      <c r="L22" s="102"/>
      <c r="M22" s="102"/>
      <c r="N22" s="104"/>
      <c r="O22" s="102"/>
      <c r="P22" s="102"/>
      <c r="Q22" s="102"/>
      <c r="R22" s="104"/>
      <c r="S22" s="102"/>
      <c r="T22" s="102"/>
      <c r="U22" s="102"/>
      <c r="V22" s="104"/>
      <c r="W22" s="102"/>
      <c r="X22" s="102"/>
      <c r="Y22" s="102"/>
      <c r="Z22" s="104"/>
      <c r="AA22" s="102"/>
      <c r="AB22" s="102"/>
      <c r="AC22" s="102"/>
      <c r="AD22" s="104"/>
      <c r="AE22" s="102"/>
      <c r="AF22" s="102"/>
      <c r="AG22" s="102"/>
      <c r="AH22" s="104"/>
      <c r="AI22" s="102"/>
      <c r="AJ22" s="102"/>
      <c r="AK22" s="102"/>
      <c r="AL22" s="105"/>
      <c r="AM22" s="252" t="s">
        <v>147</v>
      </c>
      <c r="AN22" s="253"/>
      <c r="AO22" s="254"/>
    </row>
    <row r="23" spans="1:41" s="140" customFormat="1" ht="30.75" customHeight="1" thickBot="1" x14ac:dyDescent="0.4">
      <c r="A23" s="274" t="s">
        <v>53</v>
      </c>
      <c r="B23" s="275"/>
      <c r="C23" s="275"/>
      <c r="D23" s="275"/>
      <c r="E23" s="275"/>
      <c r="F23" s="104" t="s">
        <v>56</v>
      </c>
      <c r="G23" s="106">
        <f>IF('Ratio Detail'!D5="", "", 'Ratio Detail'!D5)</f>
        <v>4.0999999999999996</v>
      </c>
      <c r="H23" s="182" t="s">
        <v>55</v>
      </c>
      <c r="I23" s="100">
        <f>IF(G23="","",1)</f>
        <v>1</v>
      </c>
      <c r="J23" s="104"/>
      <c r="K23" s="106">
        <f>IF('Ratio Detail'!D10="", "", 'Ratio Detail'!D10)</f>
        <v>4.5999999999999996</v>
      </c>
      <c r="L23" s="182" t="s">
        <v>55</v>
      </c>
      <c r="M23" s="100">
        <f>IF(K23="","",1)</f>
        <v>1</v>
      </c>
      <c r="N23" s="104"/>
      <c r="O23" s="106">
        <f>IF('Ratio Detail'!D15="", "", 'Ratio Detail'!D15)</f>
        <v>5.6</v>
      </c>
      <c r="P23" s="182" t="s">
        <v>55</v>
      </c>
      <c r="Q23" s="100">
        <f>IF(O23="","",1)</f>
        <v>1</v>
      </c>
      <c r="R23" s="104"/>
      <c r="S23" s="106">
        <f>IF('Ratio Detail'!D20="", "", 'Ratio Detail'!D20)</f>
        <v>6.8</v>
      </c>
      <c r="T23" s="182" t="s">
        <v>55</v>
      </c>
      <c r="U23" s="100">
        <f>IF(S23="","",1)</f>
        <v>1</v>
      </c>
      <c r="V23" s="104"/>
      <c r="W23" s="106">
        <f>IF('Ratio Detail'!J5="", "", 'Ratio Detail'!J5)</f>
        <v>8.1</v>
      </c>
      <c r="X23" s="182" t="s">
        <v>55</v>
      </c>
      <c r="Y23" s="100">
        <f>IF(W23="","",1)</f>
        <v>1</v>
      </c>
      <c r="Z23" s="104"/>
      <c r="AA23" s="106">
        <f>IF('Ratio Detail'!J10="", "", 'Ratio Detail'!J10)</f>
        <v>8</v>
      </c>
      <c r="AB23" s="182" t="s">
        <v>55</v>
      </c>
      <c r="AC23" s="100">
        <f>IF(AA23="","",1)</f>
        <v>1</v>
      </c>
      <c r="AD23" s="104"/>
      <c r="AE23" s="106">
        <f>IF('Ratio Detail'!J15="", "", 'Ratio Detail'!J15)</f>
        <v>7.7</v>
      </c>
      <c r="AF23" s="182" t="s">
        <v>55</v>
      </c>
      <c r="AG23" s="100">
        <f>IF(AE23="","",1)</f>
        <v>1</v>
      </c>
      <c r="AH23" s="104"/>
      <c r="AI23" s="106" t="str">
        <f>IF('Ratio Detail'!J20="", "", 'Ratio Detail'!J20)</f>
        <v/>
      </c>
      <c r="AJ23" s="182" t="s">
        <v>55</v>
      </c>
      <c r="AK23" s="100" t="str">
        <f>IF(AI23="","",1)</f>
        <v/>
      </c>
      <c r="AL23" s="184" t="s">
        <v>56</v>
      </c>
      <c r="AM23" s="245">
        <f>IFERROR(Sheet1!S39/Sheet1!D39,"")</f>
        <v>6.0462555066079293</v>
      </c>
      <c r="AN23" s="246"/>
      <c r="AO23" s="111" t="str">
        <f>IF(AM23="","",":1")</f>
        <v>:1</v>
      </c>
    </row>
    <row r="24" spans="1:41" s="141" customFormat="1" ht="31.5" customHeight="1" thickBot="1" x14ac:dyDescent="0.4">
      <c r="A24" s="274"/>
      <c r="B24" s="275"/>
      <c r="C24" s="275"/>
      <c r="D24" s="275"/>
      <c r="E24" s="275"/>
      <c r="F24" s="184" t="s">
        <v>57</v>
      </c>
      <c r="G24" s="106">
        <f>IF('Ratio Detail'!D6="", "", 'Ratio Detail'!D6)</f>
        <v>4.0999999999999996</v>
      </c>
      <c r="H24" s="182" t="s">
        <v>55</v>
      </c>
      <c r="I24" s="100">
        <f>IF(G24="","",1)</f>
        <v>1</v>
      </c>
      <c r="J24" s="181"/>
      <c r="K24" s="106">
        <f>IF('Ratio Detail'!D11="", "", 'Ratio Detail'!D11)</f>
        <v>4.5999999999999996</v>
      </c>
      <c r="L24" s="182" t="s">
        <v>55</v>
      </c>
      <c r="M24" s="100">
        <f>IF(K24="","",1)</f>
        <v>1</v>
      </c>
      <c r="N24" s="181"/>
      <c r="O24" s="106">
        <f>IF('Ratio Detail'!D16="", "", 'Ratio Detail'!D16)</f>
        <v>5.6</v>
      </c>
      <c r="P24" s="182" t="s">
        <v>55</v>
      </c>
      <c r="Q24" s="100">
        <f>IF(O24="","",1)</f>
        <v>1</v>
      </c>
      <c r="R24" s="181"/>
      <c r="S24" s="106">
        <f>IF('Ratio Detail'!D21="", "", 'Ratio Detail'!D21)</f>
        <v>6.8</v>
      </c>
      <c r="T24" s="182" t="s">
        <v>55</v>
      </c>
      <c r="U24" s="100">
        <f>IF(S24="","",1)</f>
        <v>1</v>
      </c>
      <c r="V24" s="181"/>
      <c r="W24" s="106">
        <f>IF('Ratio Detail'!J6="", "", 'Ratio Detail'!J6)</f>
        <v>8.1</v>
      </c>
      <c r="X24" s="182" t="s">
        <v>55</v>
      </c>
      <c r="Y24" s="100">
        <f>IF(W24="","",1)</f>
        <v>1</v>
      </c>
      <c r="Z24" s="181"/>
      <c r="AA24" s="106">
        <f>'Ratio Detail'!J11</f>
        <v>8</v>
      </c>
      <c r="AB24" s="182" t="s">
        <v>55</v>
      </c>
      <c r="AC24" s="100">
        <f>IF(AA24="","",1)</f>
        <v>1</v>
      </c>
      <c r="AD24" s="181"/>
      <c r="AE24" s="106">
        <f>IF('Ratio Detail'!J16="", "", 'Ratio Detail'!J16)</f>
        <v>7.7</v>
      </c>
      <c r="AF24" s="182" t="s">
        <v>55</v>
      </c>
      <c r="AG24" s="100">
        <f>IF(AE24="","",1)</f>
        <v>1</v>
      </c>
      <c r="AH24" s="181"/>
      <c r="AI24" s="106" t="str">
        <f>IF('Ratio Detail'!J21="", "", 'Ratio Detail'!J21)</f>
        <v/>
      </c>
      <c r="AJ24" s="182" t="s">
        <v>55</v>
      </c>
      <c r="AK24" s="100" t="str">
        <f>IF(AI24="","",1)</f>
        <v/>
      </c>
      <c r="AL24" s="184" t="s">
        <v>57</v>
      </c>
      <c r="AM24" s="245">
        <f>IFERROR(Sheet1!S39/Sheet1!AH39,"")</f>
        <v>6.0462555066079284</v>
      </c>
      <c r="AN24" s="246"/>
      <c r="AO24" s="111" t="str">
        <f>IF(AM24="","",":1")</f>
        <v>:1</v>
      </c>
    </row>
    <row r="25" spans="1:41" ht="31.5" customHeight="1" thickBot="1" x14ac:dyDescent="0.4">
      <c r="A25" s="274" t="s">
        <v>137</v>
      </c>
      <c r="B25" s="275"/>
      <c r="C25" s="275"/>
      <c r="D25" s="275"/>
      <c r="E25" s="275"/>
      <c r="F25" s="276"/>
      <c r="G25" s="271">
        <f>IF(G21="","",Sheet1!AQ12)</f>
        <v>4.2888622754491026</v>
      </c>
      <c r="H25" s="272"/>
      <c r="I25" s="273"/>
      <c r="J25" s="101"/>
      <c r="K25" s="271">
        <f>IF(K21="","",Sheet1!AQ13)</f>
        <v>4.1547305389221574</v>
      </c>
      <c r="L25" s="272"/>
      <c r="M25" s="273"/>
      <c r="N25" s="101"/>
      <c r="O25" s="271">
        <f>IF(O21="","",Sheet1!AQ14)</f>
        <v>3.9367664670658682</v>
      </c>
      <c r="P25" s="272"/>
      <c r="Q25" s="273"/>
      <c r="R25" s="101"/>
      <c r="S25" s="271">
        <f>IF(S21="","",Sheet1!AQ15)</f>
        <v>3.6986826347305377</v>
      </c>
      <c r="T25" s="272"/>
      <c r="U25" s="273"/>
      <c r="V25" s="101"/>
      <c r="W25" s="271">
        <f>IF(W21="","",Sheet1!AQ16)</f>
        <v>4.3299401197604803</v>
      </c>
      <c r="X25" s="272"/>
      <c r="Y25" s="273"/>
      <c r="Z25" s="101"/>
      <c r="AA25" s="271">
        <f>IF(AA21="","",Sheet1!AQ17)</f>
        <v>3.2652694610778434</v>
      </c>
      <c r="AB25" s="272"/>
      <c r="AC25" s="273"/>
      <c r="AD25" s="101"/>
      <c r="AE25" s="271">
        <f>IF(AE21="","",Sheet1!AQ18)</f>
        <v>2.2781437125748507</v>
      </c>
      <c r="AF25" s="272"/>
      <c r="AG25" s="273"/>
      <c r="AH25" s="101"/>
      <c r="AI25" s="271">
        <f>IF(AI21="","",Sheet1!AQ19)</f>
        <v>0</v>
      </c>
      <c r="AJ25" s="272"/>
      <c r="AK25" s="273"/>
      <c r="AL25" s="38"/>
      <c r="AM25" s="290"/>
      <c r="AN25" s="291"/>
      <c r="AO25" s="292"/>
    </row>
    <row r="26" spans="1:41" ht="31.5" customHeight="1" thickBot="1" x14ac:dyDescent="0.4">
      <c r="A26" s="183"/>
      <c r="B26" s="184"/>
      <c r="C26" s="36"/>
      <c r="D26" s="36"/>
      <c r="E26" s="36"/>
      <c r="F26" s="38"/>
      <c r="G26" s="37"/>
      <c r="H26" s="185"/>
      <c r="I26" s="185"/>
      <c r="J26" s="30"/>
      <c r="K26" s="37"/>
      <c r="L26" s="185"/>
      <c r="M26" s="185"/>
      <c r="N26" s="30"/>
      <c r="O26" s="37"/>
      <c r="P26" s="185"/>
      <c r="Q26" s="185"/>
      <c r="R26" s="30"/>
      <c r="S26" s="37"/>
      <c r="T26" s="185"/>
      <c r="U26" s="185"/>
      <c r="V26" s="38"/>
      <c r="W26" s="37"/>
      <c r="X26" s="185"/>
      <c r="Y26" s="185"/>
      <c r="Z26" s="38"/>
      <c r="AA26" s="37"/>
      <c r="AB26" s="185"/>
      <c r="AC26" s="185"/>
      <c r="AD26" s="38"/>
      <c r="AE26" s="37"/>
      <c r="AF26" s="185"/>
      <c r="AG26" s="185"/>
      <c r="AH26" s="38"/>
      <c r="AI26" s="37"/>
      <c r="AJ26" s="185"/>
      <c r="AK26" s="185"/>
      <c r="AL26" s="38"/>
      <c r="AM26" s="38"/>
      <c r="AN26" s="38"/>
      <c r="AO26" s="86"/>
    </row>
    <row r="27" spans="1:41" s="140" customFormat="1" ht="24" thickBot="1" x14ac:dyDescent="0.4">
      <c r="A27" s="280" t="s">
        <v>12</v>
      </c>
      <c r="B27" s="281"/>
      <c r="C27" s="277" t="s">
        <v>13</v>
      </c>
      <c r="D27" s="278"/>
      <c r="E27" s="278"/>
      <c r="F27" s="278"/>
      <c r="G27" s="278"/>
      <c r="H27" s="278"/>
      <c r="I27" s="278"/>
      <c r="J27" s="278"/>
      <c r="K27" s="278"/>
      <c r="L27" s="278"/>
      <c r="M27" s="278"/>
      <c r="N27" s="278"/>
      <c r="O27" s="278"/>
      <c r="P27" s="278"/>
      <c r="Q27" s="278"/>
      <c r="R27" s="278"/>
      <c r="S27" s="278"/>
      <c r="T27" s="278"/>
      <c r="U27" s="278"/>
      <c r="V27" s="278"/>
      <c r="W27" s="278"/>
      <c r="X27" s="278"/>
      <c r="Y27" s="278"/>
      <c r="Z27" s="278"/>
      <c r="AA27" s="278"/>
      <c r="AB27" s="278"/>
      <c r="AC27" s="278"/>
      <c r="AD27" s="278"/>
      <c r="AE27" s="278"/>
      <c r="AF27" s="278"/>
      <c r="AG27" s="278"/>
      <c r="AH27" s="278"/>
      <c r="AI27" s="278"/>
      <c r="AJ27" s="278"/>
      <c r="AK27" s="278"/>
      <c r="AL27" s="278"/>
      <c r="AM27" s="278"/>
      <c r="AN27" s="278"/>
      <c r="AO27" s="279"/>
    </row>
    <row r="28" spans="1:41" s="140" customFormat="1" ht="24" thickBot="1" x14ac:dyDescent="0.4">
      <c r="A28" s="282"/>
      <c r="B28" s="283"/>
      <c r="C28" s="31" t="s">
        <v>14</v>
      </c>
      <c r="D28" s="32" t="s">
        <v>15</v>
      </c>
      <c r="E28" s="108" t="s">
        <v>16</v>
      </c>
      <c r="F28" s="108" t="s">
        <v>17</v>
      </c>
      <c r="G28" s="108" t="s">
        <v>18</v>
      </c>
      <c r="H28" s="108" t="s">
        <v>19</v>
      </c>
      <c r="I28" s="108" t="s">
        <v>20</v>
      </c>
      <c r="J28" s="32" t="s">
        <v>21</v>
      </c>
      <c r="K28" s="32" t="s">
        <v>22</v>
      </c>
      <c r="L28" s="32" t="s">
        <v>23</v>
      </c>
      <c r="M28" s="32" t="s">
        <v>24</v>
      </c>
      <c r="N28" s="32" t="s">
        <v>25</v>
      </c>
      <c r="O28" s="32" t="s">
        <v>26</v>
      </c>
      <c r="P28" s="32" t="s">
        <v>27</v>
      </c>
      <c r="Q28" s="32" t="s">
        <v>28</v>
      </c>
      <c r="R28" s="32" t="s">
        <v>29</v>
      </c>
      <c r="S28" s="32" t="s">
        <v>30</v>
      </c>
      <c r="T28" s="108" t="s">
        <v>31</v>
      </c>
      <c r="U28" s="108" t="s">
        <v>32</v>
      </c>
      <c r="V28" s="176" t="s">
        <v>33</v>
      </c>
      <c r="W28" s="108" t="s">
        <v>34</v>
      </c>
      <c r="X28" s="108" t="s">
        <v>35</v>
      </c>
      <c r="Y28" s="32" t="s">
        <v>36</v>
      </c>
      <c r="Z28" s="32" t="s">
        <v>37</v>
      </c>
      <c r="AA28" s="32" t="s">
        <v>38</v>
      </c>
      <c r="AB28" s="32" t="s">
        <v>39</v>
      </c>
      <c r="AC28" s="32" t="s">
        <v>40</v>
      </c>
      <c r="AD28" s="32" t="s">
        <v>41</v>
      </c>
      <c r="AE28" s="32" t="s">
        <v>42</v>
      </c>
      <c r="AF28" s="32" t="s">
        <v>43</v>
      </c>
      <c r="AG28" s="32" t="s">
        <v>44</v>
      </c>
      <c r="AH28" s="32" t="s">
        <v>45</v>
      </c>
      <c r="AI28" s="108" t="s">
        <v>46</v>
      </c>
      <c r="AJ28" s="108" t="s">
        <v>47</v>
      </c>
      <c r="AK28" s="108" t="s">
        <v>48</v>
      </c>
      <c r="AL28" s="108" t="s">
        <v>49</v>
      </c>
      <c r="AM28" s="108" t="s">
        <v>50</v>
      </c>
      <c r="AN28" s="32" t="s">
        <v>51</v>
      </c>
      <c r="AO28" s="107" t="s">
        <v>52</v>
      </c>
    </row>
    <row r="29" spans="1:41" s="140" customFormat="1" ht="36" customHeight="1" x14ac:dyDescent="0.35">
      <c r="A29" s="264">
        <v>1</v>
      </c>
      <c r="B29" s="265"/>
      <c r="C29" s="163">
        <v>0</v>
      </c>
      <c r="D29" s="164">
        <v>19</v>
      </c>
      <c r="E29" s="164">
        <v>19</v>
      </c>
      <c r="F29" s="164">
        <v>19</v>
      </c>
      <c r="G29" s="164">
        <v>19</v>
      </c>
      <c r="H29" s="164">
        <v>26</v>
      </c>
      <c r="I29" s="164">
        <v>38</v>
      </c>
      <c r="J29" s="164">
        <v>45</v>
      </c>
      <c r="K29" s="164">
        <v>59</v>
      </c>
      <c r="L29" s="164">
        <v>85</v>
      </c>
      <c r="M29" s="164">
        <v>100</v>
      </c>
      <c r="N29" s="164">
        <v>100</v>
      </c>
      <c r="O29" s="164">
        <v>100</v>
      </c>
      <c r="P29" s="164">
        <v>100</v>
      </c>
      <c r="Q29" s="164">
        <v>100</v>
      </c>
      <c r="R29" s="164">
        <v>100</v>
      </c>
      <c r="S29" s="164">
        <v>100</v>
      </c>
      <c r="T29" s="164">
        <v>100</v>
      </c>
      <c r="U29" s="164">
        <v>100</v>
      </c>
      <c r="V29" s="164">
        <v>100</v>
      </c>
      <c r="W29" s="164">
        <v>100</v>
      </c>
      <c r="X29" s="164">
        <v>100</v>
      </c>
      <c r="Y29" s="164">
        <v>100</v>
      </c>
      <c r="Z29" s="164">
        <v>100</v>
      </c>
      <c r="AA29" s="164">
        <v>100</v>
      </c>
      <c r="AB29" s="164">
        <v>100</v>
      </c>
      <c r="AC29" s="164">
        <v>100</v>
      </c>
      <c r="AD29" s="164">
        <v>100</v>
      </c>
      <c r="AE29" s="164">
        <v>100</v>
      </c>
      <c r="AF29" s="164">
        <v>85</v>
      </c>
      <c r="AG29" s="164">
        <v>59</v>
      </c>
      <c r="AH29" s="164">
        <v>45</v>
      </c>
      <c r="AI29" s="164">
        <v>38</v>
      </c>
      <c r="AJ29" s="164">
        <v>26</v>
      </c>
      <c r="AK29" s="164">
        <v>19</v>
      </c>
      <c r="AL29" s="164">
        <v>19</v>
      </c>
      <c r="AM29" s="164">
        <v>19</v>
      </c>
      <c r="AN29" s="164">
        <v>19</v>
      </c>
      <c r="AO29" s="165">
        <v>0</v>
      </c>
    </row>
    <row r="30" spans="1:41" s="140" customFormat="1" ht="35.25" customHeight="1" x14ac:dyDescent="0.35">
      <c r="A30" s="266">
        <v>2</v>
      </c>
      <c r="B30" s="267"/>
      <c r="C30" s="166">
        <v>0</v>
      </c>
      <c r="D30" s="167">
        <v>17</v>
      </c>
      <c r="E30" s="167">
        <v>17</v>
      </c>
      <c r="F30" s="167">
        <v>17</v>
      </c>
      <c r="G30" s="167">
        <v>17</v>
      </c>
      <c r="H30" s="167">
        <v>22</v>
      </c>
      <c r="I30" s="167">
        <v>34</v>
      </c>
      <c r="J30" s="167">
        <v>41</v>
      </c>
      <c r="K30" s="167">
        <v>51</v>
      </c>
      <c r="L30" s="167">
        <v>73</v>
      </c>
      <c r="M30" s="167">
        <v>100</v>
      </c>
      <c r="N30" s="167">
        <v>100</v>
      </c>
      <c r="O30" s="167">
        <v>100</v>
      </c>
      <c r="P30" s="167">
        <v>100</v>
      </c>
      <c r="Q30" s="167">
        <v>100</v>
      </c>
      <c r="R30" s="167">
        <v>100</v>
      </c>
      <c r="S30" s="167">
        <v>100</v>
      </c>
      <c r="T30" s="167">
        <v>100</v>
      </c>
      <c r="U30" s="167">
        <v>100</v>
      </c>
      <c r="V30" s="167">
        <v>100</v>
      </c>
      <c r="W30" s="167">
        <v>100</v>
      </c>
      <c r="X30" s="167">
        <v>100</v>
      </c>
      <c r="Y30" s="167">
        <v>100</v>
      </c>
      <c r="Z30" s="167">
        <v>100</v>
      </c>
      <c r="AA30" s="167">
        <v>100</v>
      </c>
      <c r="AB30" s="167">
        <v>100</v>
      </c>
      <c r="AC30" s="167">
        <v>100</v>
      </c>
      <c r="AD30" s="167">
        <v>100</v>
      </c>
      <c r="AE30" s="167">
        <v>100</v>
      </c>
      <c r="AF30" s="167">
        <v>73</v>
      </c>
      <c r="AG30" s="167">
        <v>51</v>
      </c>
      <c r="AH30" s="167">
        <v>41</v>
      </c>
      <c r="AI30" s="167">
        <v>34</v>
      </c>
      <c r="AJ30" s="167">
        <v>22</v>
      </c>
      <c r="AK30" s="167">
        <v>17</v>
      </c>
      <c r="AL30" s="167">
        <v>17</v>
      </c>
      <c r="AM30" s="167">
        <v>17</v>
      </c>
      <c r="AN30" s="167">
        <v>17</v>
      </c>
      <c r="AO30" s="168">
        <v>0</v>
      </c>
    </row>
    <row r="31" spans="1:41" s="140" customFormat="1" ht="35.25" customHeight="1" x14ac:dyDescent="0.35">
      <c r="A31" s="266">
        <v>3</v>
      </c>
      <c r="B31" s="267"/>
      <c r="C31" s="166">
        <v>0</v>
      </c>
      <c r="D31" s="167">
        <v>14</v>
      </c>
      <c r="E31" s="167">
        <v>14</v>
      </c>
      <c r="F31" s="167">
        <v>14</v>
      </c>
      <c r="G31" s="167">
        <v>14</v>
      </c>
      <c r="H31" s="167">
        <v>19</v>
      </c>
      <c r="I31" s="167">
        <v>28</v>
      </c>
      <c r="J31" s="167">
        <v>33</v>
      </c>
      <c r="K31" s="167">
        <v>44</v>
      </c>
      <c r="L31" s="167">
        <v>61</v>
      </c>
      <c r="M31" s="167">
        <v>83</v>
      </c>
      <c r="N31" s="167">
        <v>100</v>
      </c>
      <c r="O31" s="167">
        <v>100</v>
      </c>
      <c r="P31" s="167">
        <v>100</v>
      </c>
      <c r="Q31" s="167">
        <v>100</v>
      </c>
      <c r="R31" s="167">
        <v>100</v>
      </c>
      <c r="S31" s="167">
        <v>100</v>
      </c>
      <c r="T31" s="167">
        <v>100</v>
      </c>
      <c r="U31" s="167">
        <v>100</v>
      </c>
      <c r="V31" s="167">
        <v>100</v>
      </c>
      <c r="W31" s="167">
        <v>100</v>
      </c>
      <c r="X31" s="167">
        <v>100</v>
      </c>
      <c r="Y31" s="167">
        <v>100</v>
      </c>
      <c r="Z31" s="167">
        <v>100</v>
      </c>
      <c r="AA31" s="167">
        <v>100</v>
      </c>
      <c r="AB31" s="167">
        <v>100</v>
      </c>
      <c r="AC31" s="167">
        <v>100</v>
      </c>
      <c r="AD31" s="167">
        <v>100</v>
      </c>
      <c r="AE31" s="167">
        <v>83</v>
      </c>
      <c r="AF31" s="167">
        <v>61</v>
      </c>
      <c r="AG31" s="167">
        <v>44</v>
      </c>
      <c r="AH31" s="167">
        <v>33</v>
      </c>
      <c r="AI31" s="167">
        <v>28</v>
      </c>
      <c r="AJ31" s="167">
        <v>19</v>
      </c>
      <c r="AK31" s="167">
        <v>14</v>
      </c>
      <c r="AL31" s="167">
        <v>14</v>
      </c>
      <c r="AM31" s="167">
        <v>14</v>
      </c>
      <c r="AN31" s="167">
        <v>14</v>
      </c>
      <c r="AO31" s="168">
        <v>0</v>
      </c>
    </row>
    <row r="32" spans="1:41" s="140" customFormat="1" ht="35.25" customHeight="1" x14ac:dyDescent="0.35">
      <c r="A32" s="266">
        <v>4</v>
      </c>
      <c r="B32" s="267"/>
      <c r="C32" s="166">
        <v>0</v>
      </c>
      <c r="D32" s="167">
        <v>11</v>
      </c>
      <c r="E32" s="167">
        <v>11</v>
      </c>
      <c r="F32" s="167">
        <v>11</v>
      </c>
      <c r="G32" s="167">
        <v>11</v>
      </c>
      <c r="H32" s="167">
        <v>16</v>
      </c>
      <c r="I32" s="167">
        <v>24</v>
      </c>
      <c r="J32" s="167">
        <v>28</v>
      </c>
      <c r="K32" s="167">
        <v>35</v>
      </c>
      <c r="L32" s="167">
        <v>53</v>
      </c>
      <c r="M32" s="167">
        <v>70</v>
      </c>
      <c r="N32" s="167">
        <v>83</v>
      </c>
      <c r="O32" s="167">
        <v>100</v>
      </c>
      <c r="P32" s="167">
        <v>100</v>
      </c>
      <c r="Q32" s="167">
        <v>100</v>
      </c>
      <c r="R32" s="167">
        <v>100</v>
      </c>
      <c r="S32" s="167">
        <v>100</v>
      </c>
      <c r="T32" s="167">
        <v>100</v>
      </c>
      <c r="U32" s="167">
        <v>100</v>
      </c>
      <c r="V32" s="167">
        <v>100</v>
      </c>
      <c r="W32" s="167">
        <v>100</v>
      </c>
      <c r="X32" s="167">
        <v>100</v>
      </c>
      <c r="Y32" s="167">
        <v>100</v>
      </c>
      <c r="Z32" s="167">
        <v>100</v>
      </c>
      <c r="AA32" s="167">
        <v>100</v>
      </c>
      <c r="AB32" s="167">
        <v>100</v>
      </c>
      <c r="AC32" s="167">
        <v>100</v>
      </c>
      <c r="AD32" s="167">
        <v>83</v>
      </c>
      <c r="AE32" s="167">
        <v>70</v>
      </c>
      <c r="AF32" s="167">
        <v>53</v>
      </c>
      <c r="AG32" s="167">
        <v>35</v>
      </c>
      <c r="AH32" s="167">
        <v>28</v>
      </c>
      <c r="AI32" s="167">
        <v>24</v>
      </c>
      <c r="AJ32" s="167">
        <v>16</v>
      </c>
      <c r="AK32" s="167">
        <v>11</v>
      </c>
      <c r="AL32" s="167">
        <v>11</v>
      </c>
      <c r="AM32" s="167">
        <v>11</v>
      </c>
      <c r="AN32" s="167">
        <v>11</v>
      </c>
      <c r="AO32" s="168">
        <v>0</v>
      </c>
    </row>
    <row r="33" spans="1:41" s="140" customFormat="1" ht="35.25" customHeight="1" x14ac:dyDescent="0.35">
      <c r="A33" s="266">
        <v>5</v>
      </c>
      <c r="B33" s="267"/>
      <c r="C33" s="166">
        <v>0</v>
      </c>
      <c r="D33" s="167">
        <v>10</v>
      </c>
      <c r="E33" s="167">
        <v>10</v>
      </c>
      <c r="F33" s="167">
        <v>10</v>
      </c>
      <c r="G33" s="167">
        <v>10</v>
      </c>
      <c r="H33" s="167">
        <v>12</v>
      </c>
      <c r="I33" s="167">
        <v>19</v>
      </c>
      <c r="J33" s="167">
        <v>22</v>
      </c>
      <c r="K33" s="167">
        <v>28</v>
      </c>
      <c r="L33" s="167">
        <v>42</v>
      </c>
      <c r="M33" s="167">
        <v>54</v>
      </c>
      <c r="N33" s="167">
        <v>66</v>
      </c>
      <c r="O33" s="167">
        <v>100</v>
      </c>
      <c r="P33" s="167">
        <v>100</v>
      </c>
      <c r="Q33" s="167">
        <v>100</v>
      </c>
      <c r="R33" s="167">
        <v>100</v>
      </c>
      <c r="S33" s="167">
        <v>100</v>
      </c>
      <c r="T33" s="167">
        <v>100</v>
      </c>
      <c r="U33" s="167">
        <v>100</v>
      </c>
      <c r="V33" s="167">
        <v>100</v>
      </c>
      <c r="W33" s="167">
        <v>100</v>
      </c>
      <c r="X33" s="167">
        <v>100</v>
      </c>
      <c r="Y33" s="167">
        <v>100</v>
      </c>
      <c r="Z33" s="167">
        <v>100</v>
      </c>
      <c r="AA33" s="167">
        <v>100</v>
      </c>
      <c r="AB33" s="167">
        <v>100</v>
      </c>
      <c r="AC33" s="167">
        <v>100</v>
      </c>
      <c r="AD33" s="167">
        <v>66</v>
      </c>
      <c r="AE33" s="167">
        <v>54</v>
      </c>
      <c r="AF33" s="167">
        <v>42</v>
      </c>
      <c r="AG33" s="167">
        <v>28</v>
      </c>
      <c r="AH33" s="167">
        <v>22</v>
      </c>
      <c r="AI33" s="167">
        <v>19</v>
      </c>
      <c r="AJ33" s="167">
        <v>12</v>
      </c>
      <c r="AK33" s="167">
        <v>10</v>
      </c>
      <c r="AL33" s="167">
        <v>10</v>
      </c>
      <c r="AM33" s="167">
        <v>10</v>
      </c>
      <c r="AN33" s="167">
        <v>10</v>
      </c>
      <c r="AO33" s="168">
        <v>0</v>
      </c>
    </row>
    <row r="34" spans="1:41" s="140" customFormat="1" ht="35.25" customHeight="1" x14ac:dyDescent="0.35">
      <c r="A34" s="266">
        <v>6</v>
      </c>
      <c r="B34" s="267"/>
      <c r="C34" s="166">
        <v>0</v>
      </c>
      <c r="D34" s="167">
        <v>8</v>
      </c>
      <c r="E34" s="167">
        <v>8</v>
      </c>
      <c r="F34" s="167">
        <v>8</v>
      </c>
      <c r="G34" s="167">
        <v>8</v>
      </c>
      <c r="H34" s="167">
        <v>9</v>
      </c>
      <c r="I34" s="167">
        <v>14</v>
      </c>
      <c r="J34" s="167">
        <v>16</v>
      </c>
      <c r="K34" s="167">
        <v>20</v>
      </c>
      <c r="L34" s="167">
        <v>30</v>
      </c>
      <c r="M34" s="167">
        <v>40</v>
      </c>
      <c r="N34" s="167">
        <v>48</v>
      </c>
      <c r="O34" s="167">
        <v>76</v>
      </c>
      <c r="P34" s="167">
        <v>76</v>
      </c>
      <c r="Q34" s="167">
        <v>76</v>
      </c>
      <c r="R34" s="167">
        <v>76</v>
      </c>
      <c r="S34" s="167">
        <v>76</v>
      </c>
      <c r="T34" s="167">
        <v>76</v>
      </c>
      <c r="U34" s="167">
        <v>76</v>
      </c>
      <c r="V34" s="167">
        <v>76</v>
      </c>
      <c r="W34" s="167">
        <v>76</v>
      </c>
      <c r="X34" s="167">
        <v>76</v>
      </c>
      <c r="Y34" s="167">
        <v>76</v>
      </c>
      <c r="Z34" s="167">
        <v>76</v>
      </c>
      <c r="AA34" s="167">
        <v>76</v>
      </c>
      <c r="AB34" s="167">
        <v>76</v>
      </c>
      <c r="AC34" s="167">
        <v>76</v>
      </c>
      <c r="AD34" s="167">
        <v>48</v>
      </c>
      <c r="AE34" s="167">
        <v>40</v>
      </c>
      <c r="AF34" s="167">
        <v>30</v>
      </c>
      <c r="AG34" s="167">
        <v>20</v>
      </c>
      <c r="AH34" s="167">
        <v>16</v>
      </c>
      <c r="AI34" s="167">
        <v>14</v>
      </c>
      <c r="AJ34" s="167">
        <v>9</v>
      </c>
      <c r="AK34" s="167">
        <v>8</v>
      </c>
      <c r="AL34" s="167">
        <v>8</v>
      </c>
      <c r="AM34" s="167">
        <v>8</v>
      </c>
      <c r="AN34" s="167">
        <v>8</v>
      </c>
      <c r="AO34" s="168">
        <v>0</v>
      </c>
    </row>
    <row r="35" spans="1:41" s="140" customFormat="1" ht="35.25" customHeight="1" x14ac:dyDescent="0.35">
      <c r="A35" s="266">
        <v>7</v>
      </c>
      <c r="B35" s="267"/>
      <c r="C35" s="166">
        <v>0</v>
      </c>
      <c r="D35" s="167">
        <v>6</v>
      </c>
      <c r="E35" s="167">
        <v>6</v>
      </c>
      <c r="F35" s="167">
        <v>6</v>
      </c>
      <c r="G35" s="167">
        <v>6</v>
      </c>
      <c r="H35" s="167">
        <v>7</v>
      </c>
      <c r="I35" s="167">
        <v>9</v>
      </c>
      <c r="J35" s="167">
        <v>11</v>
      </c>
      <c r="K35" s="167">
        <v>14</v>
      </c>
      <c r="L35" s="167">
        <v>20</v>
      </c>
      <c r="M35" s="167">
        <v>28</v>
      </c>
      <c r="N35" s="167">
        <v>33</v>
      </c>
      <c r="O35" s="167">
        <v>53</v>
      </c>
      <c r="P35" s="167">
        <v>53</v>
      </c>
      <c r="Q35" s="167">
        <v>53</v>
      </c>
      <c r="R35" s="167">
        <v>53</v>
      </c>
      <c r="S35" s="167">
        <v>53</v>
      </c>
      <c r="T35" s="167">
        <v>53</v>
      </c>
      <c r="U35" s="167">
        <v>53</v>
      </c>
      <c r="V35" s="167">
        <v>53</v>
      </c>
      <c r="W35" s="167">
        <v>53</v>
      </c>
      <c r="X35" s="167">
        <v>53</v>
      </c>
      <c r="Y35" s="167">
        <v>53</v>
      </c>
      <c r="Z35" s="167">
        <v>53</v>
      </c>
      <c r="AA35" s="167">
        <v>53</v>
      </c>
      <c r="AB35" s="167">
        <v>53</v>
      </c>
      <c r="AC35" s="167">
        <v>53</v>
      </c>
      <c r="AD35" s="167">
        <v>33</v>
      </c>
      <c r="AE35" s="167">
        <v>28</v>
      </c>
      <c r="AF35" s="167">
        <v>20</v>
      </c>
      <c r="AG35" s="167">
        <v>14</v>
      </c>
      <c r="AH35" s="167">
        <v>11</v>
      </c>
      <c r="AI35" s="167">
        <v>9</v>
      </c>
      <c r="AJ35" s="167">
        <v>7</v>
      </c>
      <c r="AK35" s="167">
        <v>6</v>
      </c>
      <c r="AL35" s="167">
        <v>6</v>
      </c>
      <c r="AM35" s="167">
        <v>6</v>
      </c>
      <c r="AN35" s="167">
        <v>6</v>
      </c>
      <c r="AO35" s="168">
        <v>0</v>
      </c>
    </row>
    <row r="36" spans="1:41" s="142" customFormat="1" ht="36" customHeight="1" thickBot="1" x14ac:dyDescent="0.4">
      <c r="A36" s="284">
        <v>8</v>
      </c>
      <c r="B36" s="285"/>
      <c r="C36" s="169">
        <v>0</v>
      </c>
      <c r="D36" s="170">
        <v>0</v>
      </c>
      <c r="E36" s="170">
        <v>0</v>
      </c>
      <c r="F36" s="170">
        <v>0</v>
      </c>
      <c r="G36" s="170">
        <v>0</v>
      </c>
      <c r="H36" s="170">
        <v>0</v>
      </c>
      <c r="I36" s="170">
        <v>0</v>
      </c>
      <c r="J36" s="170">
        <v>0</v>
      </c>
      <c r="K36" s="170">
        <v>0</v>
      </c>
      <c r="L36" s="170">
        <v>0</v>
      </c>
      <c r="M36" s="170">
        <v>0</v>
      </c>
      <c r="N36" s="170">
        <v>0</v>
      </c>
      <c r="O36" s="170">
        <v>0</v>
      </c>
      <c r="P36" s="170">
        <v>0</v>
      </c>
      <c r="Q36" s="170">
        <v>0</v>
      </c>
      <c r="R36" s="170">
        <v>0</v>
      </c>
      <c r="S36" s="170">
        <v>0</v>
      </c>
      <c r="T36" s="170">
        <v>0</v>
      </c>
      <c r="U36" s="170">
        <v>0</v>
      </c>
      <c r="V36" s="170">
        <v>0</v>
      </c>
      <c r="W36" s="170">
        <v>0</v>
      </c>
      <c r="X36" s="170">
        <v>0</v>
      </c>
      <c r="Y36" s="170">
        <v>0</v>
      </c>
      <c r="Z36" s="170">
        <v>0</v>
      </c>
      <c r="AA36" s="170">
        <v>0</v>
      </c>
      <c r="AB36" s="170">
        <v>0</v>
      </c>
      <c r="AC36" s="170">
        <v>0</v>
      </c>
      <c r="AD36" s="170">
        <v>0</v>
      </c>
      <c r="AE36" s="170">
        <v>0</v>
      </c>
      <c r="AF36" s="170">
        <v>0</v>
      </c>
      <c r="AG36" s="170">
        <v>0</v>
      </c>
      <c r="AH36" s="170">
        <v>0</v>
      </c>
      <c r="AI36" s="170">
        <v>0</v>
      </c>
      <c r="AJ36" s="170">
        <v>0</v>
      </c>
      <c r="AK36" s="170">
        <v>0</v>
      </c>
      <c r="AL36" s="170">
        <v>0</v>
      </c>
      <c r="AM36" s="170">
        <v>0</v>
      </c>
      <c r="AN36" s="170">
        <v>0</v>
      </c>
      <c r="AO36" s="171">
        <v>0</v>
      </c>
    </row>
    <row r="37" spans="1:41" x14ac:dyDescent="0.2">
      <c r="A37" s="85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86"/>
    </row>
    <row r="38" spans="1:41" x14ac:dyDescent="0.2">
      <c r="A38" s="85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86"/>
    </row>
    <row r="39" spans="1:41" x14ac:dyDescent="0.2">
      <c r="A39" s="85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86"/>
    </row>
    <row r="40" spans="1:41" x14ac:dyDescent="0.2">
      <c r="A40" s="85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86"/>
    </row>
    <row r="41" spans="1:41" x14ac:dyDescent="0.2">
      <c r="A41" s="85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86"/>
    </row>
    <row r="42" spans="1:41" x14ac:dyDescent="0.2">
      <c r="A42" s="85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86"/>
    </row>
    <row r="43" spans="1:41" x14ac:dyDescent="0.2">
      <c r="A43" s="85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86"/>
    </row>
    <row r="44" spans="1:41" x14ac:dyDescent="0.2">
      <c r="A44" s="85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86"/>
    </row>
    <row r="45" spans="1:41" x14ac:dyDescent="0.2">
      <c r="A45" s="85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86"/>
    </row>
    <row r="46" spans="1:41" x14ac:dyDescent="0.2">
      <c r="A46" s="85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86"/>
    </row>
    <row r="47" spans="1:41" x14ac:dyDescent="0.2">
      <c r="A47" s="85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86"/>
    </row>
    <row r="48" spans="1:41" x14ac:dyDescent="0.2">
      <c r="A48" s="85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86"/>
    </row>
    <row r="49" spans="1:41" x14ac:dyDescent="0.2">
      <c r="A49" s="85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86"/>
    </row>
    <row r="50" spans="1:41" x14ac:dyDescent="0.2">
      <c r="A50" s="85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86"/>
    </row>
    <row r="51" spans="1:41" x14ac:dyDescent="0.2">
      <c r="A51" s="85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86"/>
    </row>
    <row r="52" spans="1:41" x14ac:dyDescent="0.2">
      <c r="A52" s="85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86"/>
    </row>
    <row r="53" spans="1:41" x14ac:dyDescent="0.2">
      <c r="A53" s="85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86"/>
    </row>
    <row r="54" spans="1:41" x14ac:dyDescent="0.2">
      <c r="A54" s="85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86"/>
    </row>
    <row r="55" spans="1:41" x14ac:dyDescent="0.2">
      <c r="A55" s="85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86"/>
    </row>
    <row r="56" spans="1:41" x14ac:dyDescent="0.2">
      <c r="A56" s="85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86"/>
    </row>
    <row r="57" spans="1:41" x14ac:dyDescent="0.2">
      <c r="A57" s="85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86"/>
    </row>
    <row r="58" spans="1:41" x14ac:dyDescent="0.2">
      <c r="A58" s="85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86"/>
    </row>
    <row r="59" spans="1:41" x14ac:dyDescent="0.2">
      <c r="A59" s="85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86"/>
    </row>
    <row r="60" spans="1:41" x14ac:dyDescent="0.2">
      <c r="A60" s="85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86"/>
    </row>
    <row r="61" spans="1:41" x14ac:dyDescent="0.2">
      <c r="A61" s="85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86"/>
    </row>
    <row r="62" spans="1:41" ht="13.5" thickBot="1" x14ac:dyDescent="0.25">
      <c r="A62" s="87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88"/>
    </row>
    <row r="69" spans="7:42" x14ac:dyDescent="0.2"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43"/>
      <c r="W69" s="143"/>
      <c r="X69" s="143"/>
      <c r="Y69" s="143"/>
      <c r="Z69" s="143"/>
      <c r="AA69" s="143"/>
      <c r="AB69" s="143"/>
      <c r="AC69" s="143"/>
      <c r="AD69" s="143"/>
      <c r="AE69" s="143"/>
      <c r="AF69" s="143"/>
      <c r="AG69" s="143"/>
      <c r="AH69" s="143"/>
      <c r="AI69" s="143"/>
      <c r="AJ69" s="143"/>
      <c r="AK69" s="143"/>
      <c r="AL69" s="143"/>
      <c r="AM69" s="143"/>
      <c r="AN69" s="143"/>
      <c r="AO69" s="143"/>
      <c r="AP69" s="143"/>
    </row>
    <row r="79" spans="7:42" x14ac:dyDescent="0.2">
      <c r="G79" s="143"/>
    </row>
    <row r="80" spans="7:42" x14ac:dyDescent="0.2">
      <c r="G80" s="143"/>
    </row>
    <row r="81" spans="7:7" x14ac:dyDescent="0.2">
      <c r="G81" s="143"/>
    </row>
    <row r="82" spans="7:7" x14ac:dyDescent="0.2">
      <c r="G82" s="143"/>
    </row>
    <row r="83" spans="7:7" x14ac:dyDescent="0.2">
      <c r="G83" s="143"/>
    </row>
    <row r="84" spans="7:7" x14ac:dyDescent="0.2">
      <c r="G84" s="143"/>
    </row>
    <row r="85" spans="7:7" x14ac:dyDescent="0.2">
      <c r="G85" s="143"/>
    </row>
    <row r="86" spans="7:7" x14ac:dyDescent="0.2">
      <c r="G86" s="143"/>
    </row>
    <row r="87" spans="7:7" x14ac:dyDescent="0.2">
      <c r="G87" s="143"/>
    </row>
    <row r="88" spans="7:7" x14ac:dyDescent="0.2">
      <c r="G88" s="143"/>
    </row>
    <row r="89" spans="7:7" x14ac:dyDescent="0.2">
      <c r="G89" s="143"/>
    </row>
    <row r="90" spans="7:7" x14ac:dyDescent="0.2">
      <c r="G90" s="143"/>
    </row>
    <row r="91" spans="7:7" x14ac:dyDescent="0.2">
      <c r="G91" s="143"/>
    </row>
    <row r="92" spans="7:7" x14ac:dyDescent="0.2">
      <c r="G92" s="143"/>
    </row>
    <row r="93" spans="7:7" x14ac:dyDescent="0.2">
      <c r="G93" s="143"/>
    </row>
    <row r="94" spans="7:7" x14ac:dyDescent="0.2">
      <c r="G94" s="143"/>
    </row>
    <row r="95" spans="7:7" x14ac:dyDescent="0.2">
      <c r="G95" s="143"/>
    </row>
    <row r="96" spans="7:7" x14ac:dyDescent="0.2">
      <c r="G96" s="143"/>
    </row>
    <row r="97" spans="7:7" x14ac:dyDescent="0.2">
      <c r="G97" s="143"/>
    </row>
    <row r="98" spans="7:7" x14ac:dyDescent="0.2">
      <c r="G98" s="143"/>
    </row>
    <row r="99" spans="7:7" x14ac:dyDescent="0.2">
      <c r="G99" s="143"/>
    </row>
    <row r="100" spans="7:7" x14ac:dyDescent="0.2">
      <c r="G100" s="143"/>
    </row>
    <row r="101" spans="7:7" x14ac:dyDescent="0.2">
      <c r="G101" s="143"/>
    </row>
    <row r="102" spans="7:7" x14ac:dyDescent="0.2">
      <c r="G102" s="143"/>
    </row>
    <row r="103" spans="7:7" x14ac:dyDescent="0.2">
      <c r="G103" s="143"/>
    </row>
    <row r="104" spans="7:7" x14ac:dyDescent="0.2">
      <c r="G104" s="143"/>
    </row>
  </sheetData>
  <sheetProtection algorithmName="SHA-512" hashValue="5Nl5EuLu4WD/TIL9oSeFoILKhaRG4qh5jEDqBlSNJLiq8xPvBT+6QUhTz9RGCE0WC92yAMUicBCvPhCCx7EAiQ==" saltValue="srIEMR5quSuir7jrHZQDBw==" spinCount="100000" sheet="1" selectLockedCells="1"/>
  <protectedRanges>
    <protectedRange sqref="W2:X3 W5:X6" name="Range17"/>
    <protectedRange sqref="AA17:AO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3">
    <mergeCell ref="A15:D15"/>
    <mergeCell ref="A16:D16"/>
    <mergeCell ref="AM25:AO25"/>
    <mergeCell ref="A21:F21"/>
    <mergeCell ref="A20:F20"/>
    <mergeCell ref="AA16:AB16"/>
    <mergeCell ref="A17:D17"/>
    <mergeCell ref="E16:L16"/>
    <mergeCell ref="O25:Q25"/>
    <mergeCell ref="S25:U25"/>
    <mergeCell ref="AE21:AG21"/>
    <mergeCell ref="AI25:AK25"/>
    <mergeCell ref="W25:Y25"/>
    <mergeCell ref="AA25:AC25"/>
    <mergeCell ref="AE25:AG25"/>
    <mergeCell ref="AM24:AN24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A36:B36"/>
    <mergeCell ref="A32:B32"/>
    <mergeCell ref="A33:B33"/>
    <mergeCell ref="A34:B34"/>
    <mergeCell ref="A35:B35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AM23:AN23"/>
    <mergeCell ref="T13:U13"/>
    <mergeCell ref="AM21:AO21"/>
    <mergeCell ref="AM22:AO22"/>
    <mergeCell ref="AI14:AN14"/>
    <mergeCell ref="AA17:AN17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O15:S15"/>
    <mergeCell ref="O16:S16"/>
    <mergeCell ref="O17:S17"/>
    <mergeCell ref="V15:X17"/>
    <mergeCell ref="F9:L9"/>
    <mergeCell ref="F12:L12"/>
    <mergeCell ref="E15:L15"/>
    <mergeCell ref="E17:L17"/>
    <mergeCell ref="T10:Y10"/>
  </mergeCells>
  <phoneticPr fontId="5" type="noConversion"/>
  <conditionalFormatting sqref="AI13:AO13">
    <cfRule type="cellIs" dxfId="54" priority="31" stopIfTrue="1" operator="notEqual">
      <formula>Custom</formula>
    </cfRule>
  </conditionalFormatting>
  <conditionalFormatting sqref="E15">
    <cfRule type="cellIs" dxfId="53" priority="32" stopIfTrue="1" operator="equal">
      <formula>Synthetic</formula>
    </cfRule>
  </conditionalFormatting>
  <conditionalFormatting sqref="G23:I23 I24">
    <cfRule type="cellIs" dxfId="52" priority="33" stopIfTrue="1" operator="equal">
      <formula>0</formula>
    </cfRule>
  </conditionalFormatting>
  <conditionalFormatting sqref="G21:I21">
    <cfRule type="cellIs" dxfId="51" priority="34" stopIfTrue="1" operator="lessThan">
      <formula>1</formula>
    </cfRule>
    <cfRule type="cellIs" dxfId="50" priority="35" stopIfTrue="1" operator="between">
      <formula>0</formula>
      <formula>2</formula>
    </cfRule>
    <cfRule type="cellIs" dxfId="49" priority="36" stopIfTrue="1" operator="greaterThan">
      <formula>57</formula>
    </cfRule>
  </conditionalFormatting>
  <conditionalFormatting sqref="K21:M21">
    <cfRule type="cellIs" dxfId="48" priority="37" stopIfTrue="1" operator="lessThan">
      <formula>1</formula>
    </cfRule>
    <cfRule type="cellIs" dxfId="47" priority="38" stopIfTrue="1" operator="lessThan">
      <formula>$G$21+3</formula>
    </cfRule>
    <cfRule type="cellIs" dxfId="46" priority="39" stopIfTrue="1" operator="greaterThan">
      <formula>57</formula>
    </cfRule>
  </conditionalFormatting>
  <conditionalFormatting sqref="O21:Q21">
    <cfRule type="cellIs" dxfId="45" priority="40" stopIfTrue="1" operator="lessThan">
      <formula>1</formula>
    </cfRule>
    <cfRule type="cellIs" dxfId="44" priority="41" stopIfTrue="1" operator="lessThan">
      <formula>$K$21+3</formula>
    </cfRule>
    <cfRule type="cellIs" dxfId="43" priority="42" stopIfTrue="1" operator="greaterThan">
      <formula>57</formula>
    </cfRule>
  </conditionalFormatting>
  <conditionalFormatting sqref="S21:U21">
    <cfRule type="cellIs" dxfId="42" priority="43" stopIfTrue="1" operator="lessThan">
      <formula>1</formula>
    </cfRule>
    <cfRule type="cellIs" dxfId="41" priority="44" stopIfTrue="1" operator="lessThan">
      <formula>$O$21+3</formula>
    </cfRule>
    <cfRule type="cellIs" dxfId="40" priority="45" stopIfTrue="1" operator="greaterThan">
      <formula>57</formula>
    </cfRule>
  </conditionalFormatting>
  <conditionalFormatting sqref="W21:Y21">
    <cfRule type="cellIs" dxfId="39" priority="46" stopIfTrue="1" operator="lessThan">
      <formula>1</formula>
    </cfRule>
    <cfRule type="cellIs" dxfId="38" priority="47" stopIfTrue="1" operator="lessThan">
      <formula>$S$21+3</formula>
    </cfRule>
    <cfRule type="cellIs" dxfId="37" priority="48" stopIfTrue="1" operator="greaterThan">
      <formula>57</formula>
    </cfRule>
  </conditionalFormatting>
  <conditionalFormatting sqref="AA21:AC21">
    <cfRule type="cellIs" dxfId="36" priority="49" stopIfTrue="1" operator="lessThan">
      <formula>1</formula>
    </cfRule>
    <cfRule type="cellIs" dxfId="35" priority="50" stopIfTrue="1" operator="lessThan">
      <formula>$W$21+3</formula>
    </cfRule>
    <cfRule type="cellIs" dxfId="34" priority="51" stopIfTrue="1" operator="greaterThan">
      <formula>57</formula>
    </cfRule>
  </conditionalFormatting>
  <conditionalFormatting sqref="AE21:AG21">
    <cfRule type="cellIs" dxfId="33" priority="52" stopIfTrue="1" operator="lessThan">
      <formula>1</formula>
    </cfRule>
    <cfRule type="cellIs" dxfId="32" priority="53" stopIfTrue="1" operator="lessThan">
      <formula>$AA$21+3</formula>
    </cfRule>
    <cfRule type="cellIs" dxfId="31" priority="54" stopIfTrue="1" operator="greaterThan">
      <formula>57</formula>
    </cfRule>
  </conditionalFormatting>
  <conditionalFormatting sqref="AI21:AK21">
    <cfRule type="cellIs" dxfId="30" priority="55" stopIfTrue="1" operator="lessThan">
      <formula>1</formula>
    </cfRule>
    <cfRule type="cellIs" dxfId="29" priority="56" stopIfTrue="1" operator="lessThan">
      <formula>$AE$21+3</formula>
    </cfRule>
    <cfRule type="cellIs" dxfId="28" priority="57" stopIfTrue="1" operator="greaterThan">
      <formula>57</formula>
    </cfRule>
  </conditionalFormatting>
  <conditionalFormatting sqref="AI14 AO14">
    <cfRule type="cellIs" dxfId="27" priority="27" stopIfTrue="1" operator="notEqual">
      <formula>Custom</formula>
    </cfRule>
  </conditionalFormatting>
  <conditionalFormatting sqref="F11:L11">
    <cfRule type="cellIs" dxfId="26" priority="24" stopIfTrue="1" operator="greaterThan">
      <formula>4.6</formula>
    </cfRule>
    <cfRule type="cellIs" dxfId="25" priority="25" stopIfTrue="1" operator="between">
      <formula>3.1</formula>
      <formula>4.5</formula>
    </cfRule>
    <cfRule type="cellIs" priority="26" stopIfTrue="1" operator="lessThan">
      <formula>3</formula>
    </cfRule>
  </conditionalFormatting>
  <conditionalFormatting sqref="AM23:AM24">
    <cfRule type="cellIs" dxfId="24" priority="21" operator="between">
      <formula>4.01</formula>
      <formula>8</formula>
    </cfRule>
    <cfRule type="cellIs" dxfId="23" priority="22" operator="greaterThan">
      <formula>8.01</formula>
    </cfRule>
    <cfRule type="cellIs" dxfId="22" priority="23" operator="lessThanOrEqual">
      <formula>4</formula>
    </cfRule>
  </conditionalFormatting>
  <conditionalFormatting sqref="M23:M24">
    <cfRule type="cellIs" dxfId="21" priority="18" stopIfTrue="1" operator="equal">
      <formula>0</formula>
    </cfRule>
  </conditionalFormatting>
  <conditionalFormatting sqref="AI12:AK12">
    <cfRule type="cellIs" dxfId="20" priority="16" operator="lessThanOrEqual">
      <formula>MAX($G$21,$K$21,$O$21,$S$21,$W$21,$AA$21,$AE$21,$AI$21)</formula>
    </cfRule>
  </conditionalFormatting>
  <conditionalFormatting sqref="F10">
    <cfRule type="containsText" dxfId="19" priority="12" operator="containsText" text="CHALLENGE">
      <formula>NOT(ISERROR(SEARCH("CHALLENGE",F10)))</formula>
    </cfRule>
    <cfRule type="containsText" dxfId="18" priority="13" operator="containsText" text="RECREATIONAL">
      <formula>NOT(ISERROR(SEARCH("RECREATIONAL",F10)))</formula>
    </cfRule>
    <cfRule type="containsText" dxfId="17" priority="14" operator="containsText" text="SPORT">
      <formula>NOT(ISERROR(SEARCH("SPORT",F10)))</formula>
    </cfRule>
  </conditionalFormatting>
  <conditionalFormatting sqref="O16">
    <cfRule type="containsText" dxfId="16" priority="9" operator="containsText" text="CHALLENGE">
      <formula>NOT(ISERROR(SEARCH("CHALLENGE",O16)))</formula>
    </cfRule>
    <cfRule type="containsText" dxfId="15" priority="10" operator="containsText" text="RECREATIONAL">
      <formula>NOT(ISERROR(SEARCH("RECREATIONAL",O16)))</formula>
    </cfRule>
    <cfRule type="containsText" dxfId="14" priority="11" operator="containsText" text="SPORT">
      <formula>NOT(ISERROR(SEARCH("SPORT",O16)))</formula>
    </cfRule>
  </conditionalFormatting>
  <conditionalFormatting sqref="O15">
    <cfRule type="containsText" dxfId="13" priority="6" operator="containsText" text="CHALLENGE">
      <formula>NOT(ISERROR(SEARCH("CHALLENGE",O15)))</formula>
    </cfRule>
    <cfRule type="containsText" dxfId="12" priority="7" operator="containsText" text="RECREATIONAL">
      <formula>NOT(ISERROR(SEARCH("RECREATIONAL",O15)))</formula>
    </cfRule>
    <cfRule type="containsText" dxfId="11" priority="8" operator="containsText" text="SPORT">
      <formula>NOT(ISERROR(SEARCH("SPORT",O15)))</formula>
    </cfRule>
  </conditionalFormatting>
  <conditionalFormatting sqref="O17">
    <cfRule type="containsText" dxfId="10" priority="3" operator="containsText" text="CHALLENGE">
      <formula>NOT(ISERROR(SEARCH("CHALLENGE",O17)))</formula>
    </cfRule>
    <cfRule type="containsText" dxfId="9" priority="4" operator="containsText" text="RECREATIONAL">
      <formula>NOT(ISERROR(SEARCH("RECREATIONAL",O17)))</formula>
    </cfRule>
    <cfRule type="containsText" dxfId="8" priority="5" operator="containsText" text="SPORT">
      <formula>NOT(ISERROR(SEARCH("SPORT",O17)))</formula>
    </cfRule>
  </conditionalFormatting>
  <conditionalFormatting sqref="C29:AO36">
    <cfRule type="cellIs" dxfId="1" priority="1" operator="lessThan">
      <formula>0</formula>
    </cfRule>
    <cfRule type="cellIs" dxfId="0" priority="2" operator="greaterThan">
      <formula>100</formula>
    </cfRule>
  </conditionalFormatting>
  <dataValidations xWindow="1242" yWindow="494" count="8">
    <dataValidation type="list" allowBlank="1" showInputMessage="1" showErrorMessage="1" sqref="E15" xr:uid="{00000000-0002-0000-0100-000000000000}">
      <formula1>Lane</formula1>
    </dataValidation>
    <dataValidation type="list" allowBlank="1" showInputMessage="1" showErrorMessage="1" sqref="T13:U13" xr:uid="{00000000-0002-0000-0100-000003000000}">
      <formula1>Start_oil</formula1>
    </dataValidation>
    <dataValidation type="list" allowBlank="1" showInputMessage="1" showErrorMessage="1" sqref="T9:U9" xr:uid="{00000000-0002-0000-0100-000004000000}">
      <formula1>Split</formula1>
    </dataValidation>
    <dataValidation type="list" allowBlank="1" showInputMessage="1" showErrorMessage="1" sqref="E16:L16" xr:uid="{00000000-0002-0000-0100-000005000000}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 xr:uid="{00000000-0002-0000-0100-000008000000}">
      <formula1>0</formula1>
      <formula2>57</formula2>
    </dataValidation>
    <dataValidation type="list" allowBlank="1" showInputMessage="1" showErrorMessage="1" sqref="E17" xr:uid="{00000000-0002-0000-0100-00000B000000}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 xr:uid="{6CF8736F-5E37-4CED-ABBB-CB6CB98D4A45}">
      <formula1>0</formula1>
      <formula2>12</formula2>
    </dataValidation>
    <dataValidation type="list" allowBlank="1" showInputMessage="1" showErrorMessage="1" sqref="T11:U11" xr:uid="{00000000-0002-0000-0100-000009000000}">
      <formula1>Start</formula1>
    </dataValidation>
  </dataValidations>
  <printOptions horizontalCentered="1" verticalCentered="1"/>
  <pageMargins left="0.25" right="0.25" top="0.25" bottom="0.25" header="0" footer="0"/>
  <pageSetup scale="43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/>
    <pageSetUpPr fitToPage="1"/>
  </sheetPr>
  <dimension ref="A1:AT58"/>
  <sheetViews>
    <sheetView zoomScale="55" zoomScaleNormal="55" workbookViewId="0">
      <selection activeCell="C5" sqref="C5"/>
    </sheetView>
  </sheetViews>
  <sheetFormatPr defaultColWidth="9.28515625" defaultRowHeight="12.75" x14ac:dyDescent="0.2"/>
  <cols>
    <col min="1" max="1" width="10" style="8" customWidth="1"/>
    <col min="2" max="4" width="9.7109375" style="8" customWidth="1"/>
    <col min="5" max="5" width="11.42578125" style="8" customWidth="1"/>
    <col min="6" max="6" width="11.42578125" style="9" customWidth="1"/>
    <col min="7" max="7" width="11.42578125" style="8" customWidth="1"/>
    <col min="8" max="16" width="9.28515625" style="8" customWidth="1"/>
    <col min="17" max="19" width="11.42578125" style="8" customWidth="1"/>
    <col min="20" max="33" width="9.28515625" style="8" customWidth="1"/>
    <col min="34" max="46" width="5.28515625" style="8" customWidth="1"/>
    <col min="47" max="16384" width="9.28515625" style="8"/>
  </cols>
  <sheetData>
    <row r="1" spans="1:46" ht="92.45" customHeight="1" x14ac:dyDescent="0.35">
      <c r="A1" s="42"/>
      <c r="B1" s="71"/>
      <c r="C1" s="71"/>
      <c r="D1" s="71"/>
      <c r="E1" s="71"/>
      <c r="F1" s="65"/>
      <c r="G1" s="71"/>
      <c r="H1" s="75"/>
      <c r="I1" s="75"/>
      <c r="J1" s="75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2"/>
    </row>
    <row r="2" spans="1:46" ht="37.9" customHeight="1" thickBot="1" x14ac:dyDescent="0.25">
      <c r="A2" s="73"/>
      <c r="B2" s="43"/>
      <c r="C2" s="43"/>
      <c r="D2" s="43"/>
      <c r="E2" s="43"/>
      <c r="F2" s="44"/>
      <c r="G2" s="43"/>
      <c r="H2" s="324" t="str">
        <f>IF('Pattern Design'!T10="","",'Pattern Design'!T10)</f>
        <v>22BDA39</v>
      </c>
      <c r="I2" s="324"/>
      <c r="J2" s="324"/>
      <c r="K2" s="324"/>
      <c r="L2" s="324"/>
      <c r="M2" s="324"/>
      <c r="N2" s="324"/>
      <c r="O2" s="324"/>
      <c r="P2" s="136"/>
      <c r="Q2" s="43"/>
      <c r="R2" s="43"/>
      <c r="S2" s="43"/>
      <c r="T2" s="43"/>
      <c r="U2" s="43"/>
      <c r="V2" s="74"/>
    </row>
    <row r="3" spans="1:46" ht="51" customHeight="1" thickBot="1" x14ac:dyDescent="0.4">
      <c r="A3" s="73"/>
      <c r="B3" s="76"/>
      <c r="C3" s="77"/>
      <c r="D3" s="321" t="s">
        <v>160</v>
      </c>
      <c r="E3" s="322"/>
      <c r="F3" s="322"/>
      <c r="G3" s="323"/>
      <c r="H3" s="324"/>
      <c r="I3" s="324"/>
      <c r="J3" s="324"/>
      <c r="K3" s="324"/>
      <c r="L3" s="324"/>
      <c r="M3" s="324"/>
      <c r="N3" s="324"/>
      <c r="O3" s="324"/>
      <c r="P3" s="321" t="s">
        <v>138</v>
      </c>
      <c r="Q3" s="322"/>
      <c r="R3" s="322"/>
      <c r="S3" s="323"/>
      <c r="T3" s="43"/>
      <c r="U3" s="43"/>
      <c r="V3" s="74"/>
    </row>
    <row r="4" spans="1:46" ht="15.75" x14ac:dyDescent="0.25">
      <c r="A4" s="42"/>
      <c r="B4" s="63" t="s">
        <v>63</v>
      </c>
      <c r="C4" s="64" t="s">
        <v>64</v>
      </c>
      <c r="D4" s="64" t="s">
        <v>65</v>
      </c>
      <c r="E4" s="119"/>
      <c r="F4" s="120"/>
      <c r="G4" s="66"/>
      <c r="H4" s="63" t="s">
        <v>74</v>
      </c>
      <c r="I4" s="64" t="s">
        <v>64</v>
      </c>
      <c r="J4" s="67" t="s">
        <v>65</v>
      </c>
      <c r="K4" s="133"/>
      <c r="L4" s="133"/>
      <c r="M4" s="42"/>
      <c r="N4" s="63" t="s">
        <v>63</v>
      </c>
      <c r="O4" s="64" t="s">
        <v>64</v>
      </c>
      <c r="P4" s="67" t="s">
        <v>65</v>
      </c>
      <c r="Q4" s="119"/>
      <c r="R4" s="120"/>
      <c r="S4" s="66"/>
      <c r="T4" s="63" t="s">
        <v>74</v>
      </c>
      <c r="U4" s="64" t="s">
        <v>64</v>
      </c>
      <c r="V4" s="67" t="s">
        <v>65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5" x14ac:dyDescent="0.25">
      <c r="A5" s="47" t="s">
        <v>80</v>
      </c>
      <c r="B5" s="15" t="s">
        <v>70</v>
      </c>
      <c r="C5" s="16">
        <f>IF('Pattern Design'!V29="","",AVERAGE('Pattern Design'!E29:I29))</f>
        <v>24.2</v>
      </c>
      <c r="D5" s="115">
        <f>_xlfn.IFS(C5="","",C5&gt;0,TRUNC((AVERAGE(C7))/C5,1),C5=0,"")</f>
        <v>4.0999999999999996</v>
      </c>
      <c r="E5" s="121"/>
      <c r="F5" s="122"/>
      <c r="G5" s="48" t="s">
        <v>80</v>
      </c>
      <c r="H5" s="15" t="s">
        <v>70</v>
      </c>
      <c r="I5" s="16">
        <f>IF('Pattern Design'!V33="","",AVERAGE('Pattern Design'!E33:I33))</f>
        <v>12.2</v>
      </c>
      <c r="J5" s="49">
        <f>_xlfn.IFS(I5="","",I5&gt;0,TRUNC((AVERAGE(I7))/I5,1),I5=0,"")</f>
        <v>8.1</v>
      </c>
      <c r="K5" s="133"/>
      <c r="L5" s="133"/>
      <c r="M5" s="47" t="s">
        <v>80</v>
      </c>
      <c r="N5" s="15" t="s">
        <v>70</v>
      </c>
      <c r="O5" s="41">
        <f>AVERAGE(Sheet1!D30:H30)</f>
        <v>4.0574850299401187E-2</v>
      </c>
      <c r="P5" s="49">
        <f>_xlfn.IFS(O5="","",O5&gt;0,TRUNC((AVERAGE(O7))/O5,1),O5=0,"")</f>
        <v>4.0999999999999996</v>
      </c>
      <c r="Q5" s="121"/>
      <c r="R5" s="122"/>
      <c r="S5" s="48" t="s">
        <v>80</v>
      </c>
      <c r="T5" s="15" t="s">
        <v>70</v>
      </c>
      <c r="U5" s="41">
        <f>AVERAGE(Sheet1!D34:H34)</f>
        <v>2.5568862275449099E-2</v>
      </c>
      <c r="V5" s="49">
        <f>_xlfn.IFS(U5="","",U5&gt;0,TRUNC((AVERAGE(U7))/U5,1),U5=0,"")</f>
        <v>8.1</v>
      </c>
    </row>
    <row r="6" spans="1:46" ht="15" x14ac:dyDescent="0.25">
      <c r="A6" s="47" t="s">
        <v>79</v>
      </c>
      <c r="B6" s="15" t="s">
        <v>82</v>
      </c>
      <c r="C6" s="16">
        <f>IF('Pattern Design'!V29="","",AVERAGE('Pattern Design'!AI29:AM29))</f>
        <v>24.2</v>
      </c>
      <c r="D6" s="115">
        <f>_xlfn.IFS(C6="","",C6&gt;0,TRUNC((AVERAGE(C7))/C6,1),C6=0,"")</f>
        <v>4.0999999999999996</v>
      </c>
      <c r="E6" s="121"/>
      <c r="F6" s="122"/>
      <c r="G6" s="48" t="s">
        <v>79</v>
      </c>
      <c r="H6" s="15" t="s">
        <v>82</v>
      </c>
      <c r="I6" s="16">
        <f>IF('Pattern Design'!V33="","",AVERAGE('Pattern Design'!AI33:AM33))</f>
        <v>12.2</v>
      </c>
      <c r="J6" s="49">
        <f>_xlfn.IFS(I6="","",I6&gt;0,TRUNC((AVERAGE(I7))/I6,1),I6=0,"")</f>
        <v>8.1</v>
      </c>
      <c r="K6" s="133"/>
      <c r="L6" s="133"/>
      <c r="M6" s="47" t="s">
        <v>79</v>
      </c>
      <c r="N6" s="15" t="s">
        <v>82</v>
      </c>
      <c r="O6" s="41">
        <f>AVERAGE(Sheet1!AH30:AL30)</f>
        <v>4.0574850299401201E-2</v>
      </c>
      <c r="P6" s="49">
        <f>_xlfn.IFS(O6="","",O6&gt;0,TRUNC((AVERAGE(O7))/O6,1),O6=0,"")</f>
        <v>4.0999999999999996</v>
      </c>
      <c r="Q6" s="121"/>
      <c r="R6" s="122"/>
      <c r="S6" s="48" t="s">
        <v>79</v>
      </c>
      <c r="T6" s="15" t="s">
        <v>82</v>
      </c>
      <c r="U6" s="41">
        <f>AVERAGE(Sheet1!AH34:AL34)</f>
        <v>2.5568862275449099E-2</v>
      </c>
      <c r="V6" s="49">
        <f>_xlfn.IFS(U6="","",U6&gt;0,TRUNC((AVERAGE(U7))/U6,1),U6=0,"")</f>
        <v>8.1</v>
      </c>
    </row>
    <row r="7" spans="1:46" ht="15" x14ac:dyDescent="0.25">
      <c r="A7" s="47" t="s">
        <v>81</v>
      </c>
      <c r="B7" s="15" t="s">
        <v>72</v>
      </c>
      <c r="C7" s="16">
        <f>IF('Pattern Design'!V29="","",AVERAGE('Pattern Design'!T29:X29))</f>
        <v>100</v>
      </c>
      <c r="D7" s="118"/>
      <c r="E7" s="121"/>
      <c r="F7" s="122"/>
      <c r="G7" s="48" t="s">
        <v>81</v>
      </c>
      <c r="H7" s="15" t="s">
        <v>78</v>
      </c>
      <c r="I7" s="16">
        <f>IF('Pattern Design'!V33="","",AVERAGE('Pattern Design'!T33:X33))</f>
        <v>100</v>
      </c>
      <c r="J7" s="50"/>
      <c r="K7" s="133"/>
      <c r="L7" s="133"/>
      <c r="M7" s="47" t="s">
        <v>81</v>
      </c>
      <c r="N7" s="15" t="s">
        <v>72</v>
      </c>
      <c r="O7" s="41">
        <f>AVERAGE(Sheet1!S30:W30)</f>
        <v>0.16766467065868262</v>
      </c>
      <c r="P7" s="56"/>
      <c r="Q7" s="121"/>
      <c r="R7" s="122"/>
      <c r="S7" s="48" t="s">
        <v>81</v>
      </c>
      <c r="T7" s="15" t="s">
        <v>78</v>
      </c>
      <c r="U7" s="41">
        <f>AVERAGE(Sheet1!S34:W34)</f>
        <v>0.20958083832335322</v>
      </c>
      <c r="V7" s="50"/>
    </row>
    <row r="8" spans="1:46" ht="15" x14ac:dyDescent="0.25">
      <c r="A8" s="51"/>
      <c r="B8" s="7"/>
      <c r="C8" s="7"/>
      <c r="D8" s="10"/>
      <c r="E8" s="121"/>
      <c r="F8" s="122"/>
      <c r="G8" s="45"/>
      <c r="H8" s="52"/>
      <c r="I8" s="52"/>
      <c r="J8" s="53"/>
      <c r="K8" s="133"/>
      <c r="L8" s="133"/>
      <c r="M8" s="51"/>
      <c r="N8" s="7"/>
      <c r="O8" s="7"/>
      <c r="P8" s="57"/>
      <c r="Q8" s="121"/>
      <c r="R8" s="122"/>
      <c r="S8" s="45"/>
      <c r="T8" s="52"/>
      <c r="U8" s="52"/>
      <c r="V8" s="53"/>
    </row>
    <row r="9" spans="1:46" ht="15" x14ac:dyDescent="0.25">
      <c r="A9" s="51"/>
      <c r="B9" s="33" t="s">
        <v>69</v>
      </c>
      <c r="C9" s="14" t="s">
        <v>64</v>
      </c>
      <c r="D9" s="14" t="s">
        <v>65</v>
      </c>
      <c r="E9" s="121"/>
      <c r="F9" s="122"/>
      <c r="G9" s="45"/>
      <c r="H9" s="33" t="s">
        <v>75</v>
      </c>
      <c r="I9" s="14" t="s">
        <v>64</v>
      </c>
      <c r="J9" s="46" t="s">
        <v>65</v>
      </c>
      <c r="K9" s="133"/>
      <c r="L9" s="133"/>
      <c r="M9" s="51"/>
      <c r="N9" s="33" t="s">
        <v>69</v>
      </c>
      <c r="O9" s="14" t="s">
        <v>64</v>
      </c>
      <c r="P9" s="46" t="s">
        <v>65</v>
      </c>
      <c r="Q9" s="121"/>
      <c r="R9" s="122"/>
      <c r="S9" s="45"/>
      <c r="T9" s="33" t="s">
        <v>75</v>
      </c>
      <c r="U9" s="14" t="s">
        <v>64</v>
      </c>
      <c r="V9" s="46" t="s">
        <v>65</v>
      </c>
    </row>
    <row r="10" spans="1:46" ht="15" x14ac:dyDescent="0.25">
      <c r="A10" s="47" t="s">
        <v>80</v>
      </c>
      <c r="B10" s="15" t="s">
        <v>70</v>
      </c>
      <c r="C10" s="16">
        <f>IF('Pattern Design'!V30="","",AVERAGE('Pattern Design'!E30:I30))</f>
        <v>21.4</v>
      </c>
      <c r="D10" s="115">
        <f>_xlfn.IFS(C10="","",C10&gt;0,TRUNC((AVERAGE(C12))/C10,1),C10=0,"")</f>
        <v>4.5999999999999996</v>
      </c>
      <c r="E10" s="121"/>
      <c r="F10" s="122"/>
      <c r="G10" s="48" t="s">
        <v>80</v>
      </c>
      <c r="H10" s="15" t="s">
        <v>70</v>
      </c>
      <c r="I10" s="16">
        <f>IF('Pattern Design'!V34="","",AVERAGE('Pattern Design'!E34:I34))</f>
        <v>9.4</v>
      </c>
      <c r="J10" s="49">
        <f>_xlfn.IFS(I10="","",I10&gt;0,TRUNC((AVERAGE(I12))/I10,1),I10=0,"")</f>
        <v>8</v>
      </c>
      <c r="K10" s="133"/>
      <c r="L10" s="133"/>
      <c r="M10" s="47" t="s">
        <v>80</v>
      </c>
      <c r="N10" s="15" t="s">
        <v>70</v>
      </c>
      <c r="O10" s="41">
        <f>AVERAGE(Sheet1!D31:H31)</f>
        <v>3.5880239520958077E-2</v>
      </c>
      <c r="P10" s="49">
        <f>_xlfn.IFS(O10="","",O10&gt;0,TRUNC((AVERAGE(O12))/O10,1),O10=0,"")</f>
        <v>4.5999999999999996</v>
      </c>
      <c r="Q10" s="121"/>
      <c r="R10" s="122"/>
      <c r="S10" s="48" t="s">
        <v>80</v>
      </c>
      <c r="T10" s="15" t="s">
        <v>70</v>
      </c>
      <c r="U10" s="41">
        <f>AVERAGE(Sheet1!D35:H35)</f>
        <v>1.9700598802395209E-2</v>
      </c>
      <c r="V10" s="49">
        <f>_xlfn.IFS(U10="","",U10&gt;0,TRUNC((AVERAGE(U12))/U10,1),U10=0,"")</f>
        <v>8</v>
      </c>
    </row>
    <row r="11" spans="1:46" ht="15" x14ac:dyDescent="0.25">
      <c r="A11" s="47" t="s">
        <v>79</v>
      </c>
      <c r="B11" s="15" t="s">
        <v>82</v>
      </c>
      <c r="C11" s="16">
        <f>IF('Pattern Design'!V30="","",AVERAGE('Pattern Design'!AI30:AM30))</f>
        <v>21.4</v>
      </c>
      <c r="D11" s="145">
        <f>_xlfn.IFS(C11="","",C11&gt;0,TRUNC((AVERAGE(C12))/C11,1),C11=0,"")</f>
        <v>4.5999999999999996</v>
      </c>
      <c r="E11" s="121"/>
      <c r="F11" s="122"/>
      <c r="G11" s="48" t="s">
        <v>79</v>
      </c>
      <c r="H11" s="15" t="s">
        <v>82</v>
      </c>
      <c r="I11" s="16">
        <f>IF('Pattern Design'!V34="","",AVERAGE('Pattern Design'!AI34:AM34))</f>
        <v>9.4</v>
      </c>
      <c r="J11" s="49">
        <f>_xlfn.IFS(I11="","",I11&gt;0,TRUNC((AVERAGE(I12))/I11,1),I11=0,"")</f>
        <v>8</v>
      </c>
      <c r="K11" s="133"/>
      <c r="L11" s="133"/>
      <c r="M11" s="47" t="s">
        <v>79</v>
      </c>
      <c r="N11" s="15" t="s">
        <v>82</v>
      </c>
      <c r="O11" s="41">
        <f>AVERAGE(Sheet1!AH31:AL31)</f>
        <v>3.5880239520958077E-2</v>
      </c>
      <c r="P11" s="49">
        <f>_xlfn.IFS(O11="","",O11&gt;0,TRUNC((AVERAGE(O12))/O11,1),O11=0,"")</f>
        <v>4.5999999999999996</v>
      </c>
      <c r="Q11" s="121"/>
      <c r="R11" s="122"/>
      <c r="S11" s="48" t="s">
        <v>79</v>
      </c>
      <c r="T11" s="15" t="s">
        <v>82</v>
      </c>
      <c r="U11" s="41">
        <f>AVERAGE(Sheet1!AH35:AL35)</f>
        <v>1.9700598802395209E-2</v>
      </c>
      <c r="V11" s="49">
        <f>_xlfn.IFS(U11="","",U11&gt;0,TRUNC((AVERAGE(U12))/U11,1),U11=0,"")</f>
        <v>8</v>
      </c>
    </row>
    <row r="12" spans="1:46" ht="15" x14ac:dyDescent="0.25">
      <c r="A12" s="47" t="s">
        <v>81</v>
      </c>
      <c r="B12" s="15" t="s">
        <v>78</v>
      </c>
      <c r="C12" s="16">
        <f>IF('Pattern Design'!V30="","",AVERAGE('Pattern Design'!T30:X30))</f>
        <v>100</v>
      </c>
      <c r="D12" s="116"/>
      <c r="E12" s="121"/>
      <c r="F12" s="122"/>
      <c r="G12" s="48" t="s">
        <v>81</v>
      </c>
      <c r="H12" s="15" t="s">
        <v>78</v>
      </c>
      <c r="I12" s="16">
        <f>IF('Pattern Design'!V34="","",AVERAGE('Pattern Design'!T34:X34))</f>
        <v>76</v>
      </c>
      <c r="J12" s="54"/>
      <c r="K12" s="133"/>
      <c r="L12" s="133"/>
      <c r="M12" s="47" t="s">
        <v>81</v>
      </c>
      <c r="N12" s="15" t="s">
        <v>78</v>
      </c>
      <c r="O12" s="41">
        <f>AVERAGE(Sheet1!S31:W31)</f>
        <v>0.16766467065868262</v>
      </c>
      <c r="P12" s="50"/>
      <c r="Q12" s="121"/>
      <c r="R12" s="122"/>
      <c r="S12" s="48" t="s">
        <v>81</v>
      </c>
      <c r="T12" s="15" t="s">
        <v>78</v>
      </c>
      <c r="U12" s="41">
        <f>AVERAGE(Sheet1!S35:W35)</f>
        <v>0.15928143712574849</v>
      </c>
      <c r="V12" s="54"/>
    </row>
    <row r="13" spans="1:46" ht="15.75" x14ac:dyDescent="0.25">
      <c r="A13" s="51"/>
      <c r="B13" s="52"/>
      <c r="C13" s="52"/>
      <c r="D13" s="52"/>
      <c r="E13" s="121"/>
      <c r="F13" s="122"/>
      <c r="G13" s="45"/>
      <c r="H13" s="13"/>
      <c r="I13" s="7"/>
      <c r="J13" s="55"/>
      <c r="K13" s="133"/>
      <c r="L13" s="133"/>
      <c r="M13" s="51"/>
      <c r="N13" s="52"/>
      <c r="O13" s="52"/>
      <c r="P13" s="53"/>
      <c r="Q13" s="121"/>
      <c r="R13" s="122"/>
      <c r="S13" s="45"/>
      <c r="T13" s="13"/>
      <c r="U13" s="7"/>
      <c r="V13" s="55"/>
    </row>
    <row r="14" spans="1:46" ht="15" x14ac:dyDescent="0.25">
      <c r="A14" s="51"/>
      <c r="B14" s="33" t="s">
        <v>71</v>
      </c>
      <c r="C14" s="14" t="s">
        <v>64</v>
      </c>
      <c r="D14" s="14" t="s">
        <v>65</v>
      </c>
      <c r="E14" s="121"/>
      <c r="F14" s="122"/>
      <c r="G14" s="45"/>
      <c r="H14" s="33" t="s">
        <v>76</v>
      </c>
      <c r="I14" s="14" t="s">
        <v>64</v>
      </c>
      <c r="J14" s="46" t="s">
        <v>65</v>
      </c>
      <c r="K14" s="133"/>
      <c r="L14" s="133"/>
      <c r="M14" s="51"/>
      <c r="N14" s="33" t="s">
        <v>71</v>
      </c>
      <c r="O14" s="14" t="s">
        <v>64</v>
      </c>
      <c r="P14" s="46" t="s">
        <v>65</v>
      </c>
      <c r="Q14" s="121"/>
      <c r="R14" s="122"/>
      <c r="S14" s="45"/>
      <c r="T14" s="33" t="s">
        <v>76</v>
      </c>
      <c r="U14" s="14" t="s">
        <v>64</v>
      </c>
      <c r="V14" s="46" t="s">
        <v>65</v>
      </c>
    </row>
    <row r="15" spans="1:46" ht="15" x14ac:dyDescent="0.25">
      <c r="A15" s="47" t="s">
        <v>80</v>
      </c>
      <c r="B15" s="15" t="s">
        <v>70</v>
      </c>
      <c r="C15" s="16">
        <f>IF('Pattern Design'!V31="","",AVERAGE('Pattern Design'!E31:I31))</f>
        <v>17.8</v>
      </c>
      <c r="D15" s="115">
        <f>_xlfn.IFS(C15="","",C15&gt;0,TRUNC((AVERAGE(C17))/C15,1),C15=0,"")</f>
        <v>5.6</v>
      </c>
      <c r="E15" s="121"/>
      <c r="F15" s="122"/>
      <c r="G15" s="48" t="s">
        <v>80</v>
      </c>
      <c r="H15" s="15" t="s">
        <v>70</v>
      </c>
      <c r="I15" s="16">
        <f>IF('Pattern Design'!V35="","",AVERAGE('Pattern Design'!E35:I35))</f>
        <v>6.8</v>
      </c>
      <c r="J15" s="49">
        <f>_xlfn.IFS(I15="","",I15&gt;0,TRUNC((AVERAGE(I17))/I15,1),I15=0,"")</f>
        <v>7.7</v>
      </c>
      <c r="K15" s="133"/>
      <c r="L15" s="133"/>
      <c r="M15" s="47" t="s">
        <v>80</v>
      </c>
      <c r="N15" s="15" t="s">
        <v>70</v>
      </c>
      <c r="O15" s="41">
        <f>AVERAGE(Sheet1!D32:H32)</f>
        <v>2.9844311377245508E-2</v>
      </c>
      <c r="P15" s="49">
        <f>_xlfn.IFS(O15="","",O15&gt;0,TRUNC((AVERAGE(O17))/O15,1),O15=0,"")</f>
        <v>5.6</v>
      </c>
      <c r="Q15" s="121"/>
      <c r="R15" s="122"/>
      <c r="S15" s="48" t="s">
        <v>80</v>
      </c>
      <c r="T15" s="15" t="s">
        <v>70</v>
      </c>
      <c r="U15" s="41">
        <f>AVERAGE(Sheet1!D36:H36)</f>
        <v>1.4251497005988023E-2</v>
      </c>
      <c r="V15" s="49">
        <f>_xlfn.IFS(U15="","",U15&gt;0,TRUNC((AVERAGE(U17))/U15,1),U15=0,"")</f>
        <v>7.7</v>
      </c>
    </row>
    <row r="16" spans="1:46" ht="15" x14ac:dyDescent="0.25">
      <c r="A16" s="47" t="s">
        <v>79</v>
      </c>
      <c r="B16" s="15" t="s">
        <v>82</v>
      </c>
      <c r="C16" s="16">
        <f>IF('Pattern Design'!V31="","",AVERAGE('Pattern Design'!AI31:AM31))</f>
        <v>17.8</v>
      </c>
      <c r="D16" s="115">
        <f>_xlfn.IFS(C16="","",C16&gt;0,TRUNC((AVERAGE(C17))/C16,1),C16=0,"")</f>
        <v>5.6</v>
      </c>
      <c r="E16" s="121"/>
      <c r="F16" s="122"/>
      <c r="G16" s="48" t="s">
        <v>79</v>
      </c>
      <c r="H16" s="15" t="s">
        <v>82</v>
      </c>
      <c r="I16" s="16">
        <f>IF('Pattern Design'!V35="","",AVERAGE('Pattern Design'!AI35:AM35))</f>
        <v>6.8</v>
      </c>
      <c r="J16" s="49">
        <f>_xlfn.IFS(I16="","",I16&gt;0,TRUNC((AVERAGE(I17))/I16,1),I16=0,"")</f>
        <v>7.7</v>
      </c>
      <c r="K16" s="133"/>
      <c r="L16" s="133"/>
      <c r="M16" s="47" t="s">
        <v>79</v>
      </c>
      <c r="N16" s="15" t="s">
        <v>82</v>
      </c>
      <c r="O16" s="41">
        <f>AVERAGE(Sheet1!AH32:AL32)</f>
        <v>2.9844311377245508E-2</v>
      </c>
      <c r="P16" s="49">
        <f>_xlfn.IFS(O16="","",O16&gt;0,TRUNC((AVERAGE(O17))/O16,1),O16=0,"")</f>
        <v>5.6</v>
      </c>
      <c r="Q16" s="121"/>
      <c r="R16" s="122"/>
      <c r="S16" s="48" t="s">
        <v>79</v>
      </c>
      <c r="T16" s="15" t="s">
        <v>82</v>
      </c>
      <c r="U16" s="41">
        <f>AVERAGE(Sheet1!AH36:AL36)</f>
        <v>1.4251497005988023E-2</v>
      </c>
      <c r="V16" s="49">
        <f>_xlfn.IFS(U16="","",U16&gt;0,TRUNC((AVERAGE(U17))/U16,1),U16=0,"")</f>
        <v>7.7</v>
      </c>
    </row>
    <row r="17" spans="1:22" ht="15" x14ac:dyDescent="0.25">
      <c r="A17" s="47" t="s">
        <v>81</v>
      </c>
      <c r="B17" s="15" t="s">
        <v>78</v>
      </c>
      <c r="C17" s="16">
        <f>IF('Pattern Design'!V31="","",AVERAGE('Pattern Design'!T31:X31))</f>
        <v>100</v>
      </c>
      <c r="D17" s="117"/>
      <c r="E17" s="121"/>
      <c r="F17" s="122"/>
      <c r="G17" s="48" t="s">
        <v>81</v>
      </c>
      <c r="H17" s="15" t="s">
        <v>72</v>
      </c>
      <c r="I17" s="16">
        <f>IF('Pattern Design'!V35="","",AVERAGE('Pattern Design'!T35:X35))</f>
        <v>53</v>
      </c>
      <c r="J17" s="56"/>
      <c r="K17" s="133"/>
      <c r="L17" s="133"/>
      <c r="M17" s="47" t="s">
        <v>81</v>
      </c>
      <c r="N17" s="15" t="s">
        <v>78</v>
      </c>
      <c r="O17" s="41">
        <f>AVERAGE(Sheet1!S32:W32)</f>
        <v>0.16766467065868262</v>
      </c>
      <c r="P17" s="54"/>
      <c r="Q17" s="121"/>
      <c r="R17" s="122"/>
      <c r="S17" s="48" t="s">
        <v>81</v>
      </c>
      <c r="T17" s="15" t="s">
        <v>72</v>
      </c>
      <c r="U17" s="41">
        <f>AVERAGE(Sheet1!S36:W36)</f>
        <v>0.11107784431137724</v>
      </c>
      <c r="V17" s="56"/>
    </row>
    <row r="18" spans="1:22" ht="15" x14ac:dyDescent="0.25">
      <c r="A18" s="51"/>
      <c r="B18" s="52"/>
      <c r="C18" s="52"/>
      <c r="D18" s="52"/>
      <c r="E18" s="123"/>
      <c r="F18" s="124"/>
      <c r="G18" s="45"/>
      <c r="H18" s="7"/>
      <c r="I18" s="7"/>
      <c r="J18" s="57"/>
      <c r="K18" s="133"/>
      <c r="L18" s="133"/>
      <c r="M18" s="51"/>
      <c r="N18" s="52"/>
      <c r="O18" s="52"/>
      <c r="P18" s="53"/>
      <c r="Q18" s="123"/>
      <c r="R18" s="124"/>
      <c r="S18" s="45"/>
      <c r="T18" s="7"/>
      <c r="U18" s="7"/>
      <c r="V18" s="57"/>
    </row>
    <row r="19" spans="1:22" ht="15" x14ac:dyDescent="0.25">
      <c r="A19" s="51"/>
      <c r="B19" s="33" t="s">
        <v>73</v>
      </c>
      <c r="C19" s="14" t="s">
        <v>64</v>
      </c>
      <c r="D19" s="14" t="s">
        <v>65</v>
      </c>
      <c r="E19" s="125"/>
      <c r="F19" s="126"/>
      <c r="G19" s="45"/>
      <c r="H19" s="33" t="s">
        <v>77</v>
      </c>
      <c r="I19" s="14" t="s">
        <v>64</v>
      </c>
      <c r="J19" s="46" t="s">
        <v>65</v>
      </c>
      <c r="K19" s="133"/>
      <c r="L19" s="133"/>
      <c r="M19" s="51"/>
      <c r="N19" s="33" t="s">
        <v>73</v>
      </c>
      <c r="O19" s="14" t="s">
        <v>64</v>
      </c>
      <c r="P19" s="46" t="s">
        <v>65</v>
      </c>
      <c r="Q19" s="125"/>
      <c r="R19" s="126"/>
      <c r="S19" s="45"/>
      <c r="T19" s="33" t="s">
        <v>77</v>
      </c>
      <c r="U19" s="14" t="s">
        <v>64</v>
      </c>
      <c r="V19" s="46" t="s">
        <v>65</v>
      </c>
    </row>
    <row r="20" spans="1:22" ht="15" x14ac:dyDescent="0.25">
      <c r="A20" s="47" t="s">
        <v>80</v>
      </c>
      <c r="B20" s="15" t="s">
        <v>70</v>
      </c>
      <c r="C20" s="16">
        <f>IF('Pattern Design'!V32="","",AVERAGE('Pattern Design'!E32:I32))</f>
        <v>14.6</v>
      </c>
      <c r="D20" s="115">
        <f>_xlfn.IFS(C20="","",C20&gt;0,TRUNC((AVERAGE(C22))/C20,1),C20=0,"")</f>
        <v>6.8</v>
      </c>
      <c r="E20" s="127"/>
      <c r="F20" s="128"/>
      <c r="G20" s="48" t="s">
        <v>80</v>
      </c>
      <c r="H20" s="15" t="s">
        <v>70</v>
      </c>
      <c r="I20" s="16">
        <f>IF('Pattern Design'!V36="","",AVERAGE('Pattern Design'!E36:I36))</f>
        <v>0</v>
      </c>
      <c r="J20" s="49" t="str">
        <f>_xlfn.IFS(I20="","",I20&gt;0,TRUNC((AVERAGE(I22))/I20,1),I20=0,"")</f>
        <v/>
      </c>
      <c r="K20" s="133"/>
      <c r="L20" s="133"/>
      <c r="M20" s="47" t="s">
        <v>80</v>
      </c>
      <c r="N20" s="15" t="s">
        <v>70</v>
      </c>
      <c r="O20" s="41">
        <f>AVERAGE(Sheet1!D33:H33)</f>
        <v>2.4479041916167666E-2</v>
      </c>
      <c r="P20" s="49">
        <f>_xlfn.IFS(O20="","",O20&gt;0,TRUNC((AVERAGE(O22))/O20,1),O20=0,"")</f>
        <v>6.8</v>
      </c>
      <c r="Q20" s="127"/>
      <c r="R20" s="128"/>
      <c r="S20" s="48" t="s">
        <v>80</v>
      </c>
      <c r="T20" s="15" t="s">
        <v>70</v>
      </c>
      <c r="U20" s="41">
        <f>AVERAGE(Sheet1!D37:H37)</f>
        <v>0</v>
      </c>
      <c r="V20" s="49" t="str">
        <f>_xlfn.IFS(U20="","",U20&gt;0,TRUNC((AVERAGE(U22))/U20,1),U20=0,"")</f>
        <v/>
      </c>
    </row>
    <row r="21" spans="1:22" ht="15" x14ac:dyDescent="0.25">
      <c r="A21" s="47" t="s">
        <v>79</v>
      </c>
      <c r="B21" s="15" t="s">
        <v>82</v>
      </c>
      <c r="C21" s="16">
        <f>IF('Pattern Design'!V32="","",AVERAGE('Pattern Design'!AI32:AM32))</f>
        <v>14.6</v>
      </c>
      <c r="D21" s="115">
        <f>_xlfn.IFS(C21="","",C21&gt;0,TRUNC((AVERAGE(C22))/C21,1),C21=0,"")</f>
        <v>6.8</v>
      </c>
      <c r="E21" s="129"/>
      <c r="F21" s="130"/>
      <c r="G21" s="48" t="s">
        <v>79</v>
      </c>
      <c r="H21" s="15" t="s">
        <v>82</v>
      </c>
      <c r="I21" s="16">
        <f>IF('Pattern Design'!V36="","",AVERAGE('Pattern Design'!AI36:AM36))</f>
        <v>0</v>
      </c>
      <c r="J21" s="49" t="str">
        <f>_xlfn.IFS(I21="","",I21&gt;0,TRUNC((AVERAGE(I22))/I21,1),I21=0,"")</f>
        <v/>
      </c>
      <c r="K21" s="133"/>
      <c r="L21" s="133"/>
      <c r="M21" s="47" t="s">
        <v>79</v>
      </c>
      <c r="N21" s="15" t="s">
        <v>82</v>
      </c>
      <c r="O21" s="41">
        <f>AVERAGE(Sheet1!AH33:AL33)</f>
        <v>2.4479041916167659E-2</v>
      </c>
      <c r="P21" s="49">
        <f>_xlfn.IFS(O21="","",O21&gt;0,TRUNC((AVERAGE(O22))/O21,1),O21=0,"")</f>
        <v>6.8</v>
      </c>
      <c r="Q21" s="129"/>
      <c r="R21" s="130"/>
      <c r="S21" s="48" t="s">
        <v>79</v>
      </c>
      <c r="T21" s="15" t="s">
        <v>82</v>
      </c>
      <c r="U21" s="41">
        <f>AVERAGE(Sheet1!AH37:AL37)</f>
        <v>0</v>
      </c>
      <c r="V21" s="49" t="str">
        <f>_xlfn.IFS(U21="","",U21&gt;0,TRUNC((AVERAGE(U22))/U21,1),U21=0,"")</f>
        <v/>
      </c>
    </row>
    <row r="22" spans="1:22" ht="15.75" thickBot="1" x14ac:dyDescent="0.3">
      <c r="A22" s="58" t="s">
        <v>81</v>
      </c>
      <c r="B22" s="59" t="s">
        <v>72</v>
      </c>
      <c r="C22" s="60">
        <f>IF('Pattern Design'!V32="","",AVERAGE('Pattern Design'!T32:X32))</f>
        <v>100</v>
      </c>
      <c r="D22" s="135"/>
      <c r="E22" s="131"/>
      <c r="F22" s="132"/>
      <c r="G22" s="61" t="s">
        <v>81</v>
      </c>
      <c r="H22" s="59" t="s">
        <v>78</v>
      </c>
      <c r="I22" s="60">
        <f>IF('Pattern Design'!V36="","",AVERAGE('Pattern Design'!T36:X36))</f>
        <v>0</v>
      </c>
      <c r="J22" s="62"/>
      <c r="K22" s="133"/>
      <c r="L22" s="133"/>
      <c r="M22" s="47" t="s">
        <v>81</v>
      </c>
      <c r="N22" s="112" t="s">
        <v>72</v>
      </c>
      <c r="O22" s="114">
        <f>AVERAGE(Sheet1!S33:W33)</f>
        <v>0.16766467065868262</v>
      </c>
      <c r="P22" s="134"/>
      <c r="Q22" s="129"/>
      <c r="R22" s="130"/>
      <c r="S22" s="48" t="s">
        <v>81</v>
      </c>
      <c r="T22" s="112" t="s">
        <v>78</v>
      </c>
      <c r="U22" s="114">
        <f>AVERAGE(Sheet1!S37:W37)</f>
        <v>0</v>
      </c>
      <c r="V22" s="113"/>
    </row>
    <row r="23" spans="1:22" x14ac:dyDescent="0.2">
      <c r="A23" s="325" t="s">
        <v>149</v>
      </c>
      <c r="B23" s="326"/>
      <c r="C23" s="326"/>
      <c r="D23" s="326"/>
      <c r="E23" s="326"/>
      <c r="F23" s="326"/>
      <c r="G23" s="326"/>
      <c r="H23" s="326"/>
      <c r="I23" s="326"/>
      <c r="J23" s="326"/>
      <c r="K23" s="326"/>
      <c r="L23" s="326"/>
      <c r="M23" s="326"/>
      <c r="N23" s="326"/>
      <c r="O23" s="326"/>
      <c r="P23" s="326"/>
      <c r="Q23" s="326"/>
      <c r="R23" s="326"/>
      <c r="S23" s="326"/>
      <c r="T23" s="326"/>
      <c r="U23" s="326"/>
      <c r="V23" s="327"/>
    </row>
    <row r="24" spans="1:22" x14ac:dyDescent="0.2">
      <c r="A24" s="328"/>
      <c r="B24" s="329"/>
      <c r="C24" s="329"/>
      <c r="D24" s="329"/>
      <c r="E24" s="329"/>
      <c r="F24" s="329"/>
      <c r="G24" s="329"/>
      <c r="H24" s="329"/>
      <c r="I24" s="329"/>
      <c r="J24" s="329"/>
      <c r="K24" s="329"/>
      <c r="L24" s="329"/>
      <c r="M24" s="329"/>
      <c r="N24" s="329"/>
      <c r="O24" s="329"/>
      <c r="P24" s="329"/>
      <c r="Q24" s="329"/>
      <c r="R24" s="329"/>
      <c r="S24" s="329"/>
      <c r="T24" s="329"/>
      <c r="U24" s="329"/>
      <c r="V24" s="330"/>
    </row>
    <row r="25" spans="1:22" ht="13.5" thickBot="1" x14ac:dyDescent="0.25">
      <c r="A25" s="331"/>
      <c r="B25" s="332"/>
      <c r="C25" s="332"/>
      <c r="D25" s="332"/>
      <c r="E25" s="332"/>
      <c r="F25" s="332"/>
      <c r="G25" s="332"/>
      <c r="H25" s="332"/>
      <c r="I25" s="332"/>
      <c r="J25" s="332"/>
      <c r="K25" s="332"/>
      <c r="L25" s="332"/>
      <c r="M25" s="332"/>
      <c r="N25" s="332"/>
      <c r="O25" s="332"/>
      <c r="P25" s="332"/>
      <c r="Q25" s="332"/>
      <c r="R25" s="332"/>
      <c r="S25" s="332"/>
      <c r="T25" s="332"/>
      <c r="U25" s="332"/>
      <c r="V25" s="333"/>
    </row>
    <row r="26" spans="1:22" ht="15" x14ac:dyDescent="0.25">
      <c r="A26" s="73"/>
      <c r="B26" s="43"/>
      <c r="C26" s="43"/>
      <c r="D26" s="43"/>
      <c r="E26" s="7"/>
      <c r="F26" s="7"/>
      <c r="G26" s="7"/>
      <c r="H26" s="7"/>
      <c r="I26" s="7"/>
      <c r="J26" s="7"/>
      <c r="K26" s="7"/>
      <c r="L26" s="7"/>
      <c r="M26" s="43"/>
      <c r="N26" s="43"/>
      <c r="O26" s="43"/>
      <c r="P26" s="43"/>
      <c r="Q26" s="43"/>
      <c r="R26" s="43"/>
      <c r="S26" s="43"/>
      <c r="T26" s="43"/>
      <c r="U26" s="43"/>
      <c r="V26" s="74"/>
    </row>
    <row r="27" spans="1:22" ht="15" x14ac:dyDescent="0.25">
      <c r="A27" s="73"/>
      <c r="B27" s="43"/>
      <c r="C27" s="43"/>
      <c r="D27" s="43"/>
      <c r="E27" s="12"/>
      <c r="F27" s="12"/>
      <c r="G27" s="12"/>
      <c r="H27" s="12"/>
      <c r="I27" s="12"/>
      <c r="J27" s="12"/>
      <c r="K27" s="12"/>
      <c r="L27" s="12"/>
      <c r="M27" s="43"/>
      <c r="N27" s="43"/>
      <c r="O27" s="43"/>
      <c r="P27" s="43"/>
      <c r="Q27" s="43"/>
      <c r="R27" s="43"/>
      <c r="S27" s="43"/>
      <c r="T27" s="43"/>
      <c r="U27" s="43"/>
      <c r="V27" s="74"/>
    </row>
    <row r="28" spans="1:22" ht="15" x14ac:dyDescent="0.25">
      <c r="A28" s="73"/>
      <c r="B28" s="43"/>
      <c r="C28" s="43"/>
      <c r="D28" s="43"/>
      <c r="E28" s="12"/>
      <c r="F28" s="12"/>
      <c r="G28" s="12"/>
      <c r="H28" s="12"/>
      <c r="I28" s="12"/>
      <c r="J28" s="12"/>
      <c r="K28" s="12"/>
      <c r="L28" s="12"/>
      <c r="M28" s="43"/>
      <c r="N28" s="43"/>
      <c r="O28" s="43"/>
      <c r="P28" s="43"/>
      <c r="Q28" s="43"/>
      <c r="R28" s="43"/>
      <c r="S28" s="43"/>
      <c r="T28" s="43"/>
      <c r="U28" s="43"/>
      <c r="V28" s="74"/>
    </row>
    <row r="29" spans="1:22" ht="15" x14ac:dyDescent="0.25">
      <c r="A29" s="73"/>
      <c r="B29" s="43"/>
      <c r="C29" s="43"/>
      <c r="D29" s="43"/>
      <c r="E29" s="12"/>
      <c r="F29" s="12"/>
      <c r="G29" s="12"/>
      <c r="H29" s="12"/>
      <c r="I29" s="12"/>
      <c r="J29" s="12"/>
      <c r="K29" s="12"/>
      <c r="L29" s="12"/>
      <c r="M29" s="43"/>
      <c r="N29" s="43"/>
      <c r="O29" s="43"/>
      <c r="P29" s="43"/>
      <c r="Q29" s="43"/>
      <c r="R29" s="43"/>
      <c r="S29" s="43"/>
      <c r="T29" s="43"/>
      <c r="U29" s="43"/>
      <c r="V29" s="74"/>
    </row>
    <row r="30" spans="1:22" ht="15" x14ac:dyDescent="0.25">
      <c r="A30" s="73"/>
      <c r="B30" s="43"/>
      <c r="C30" s="43"/>
      <c r="D30" s="43"/>
      <c r="E30" s="52"/>
      <c r="F30" s="52"/>
      <c r="G30" s="52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74"/>
    </row>
    <row r="31" spans="1:22" x14ac:dyDescent="0.2">
      <c r="A31" s="73"/>
      <c r="B31" s="43"/>
      <c r="C31" s="43"/>
      <c r="D31" s="43"/>
      <c r="E31" s="43"/>
      <c r="F31" s="44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74"/>
    </row>
    <row r="32" spans="1:22" ht="15" x14ac:dyDescent="0.25">
      <c r="A32" s="73"/>
      <c r="B32" s="43"/>
      <c r="C32" s="43"/>
      <c r="D32" s="43"/>
      <c r="E32" s="7"/>
      <c r="F32" s="7"/>
      <c r="G32" s="7"/>
      <c r="H32" s="7"/>
      <c r="I32" s="7"/>
      <c r="J32" s="7"/>
      <c r="K32" s="7"/>
      <c r="L32" s="7"/>
      <c r="M32" s="43"/>
      <c r="N32" s="43"/>
      <c r="O32" s="43"/>
      <c r="P32" s="43"/>
      <c r="Q32" s="43"/>
      <c r="R32" s="43"/>
      <c r="S32" s="43"/>
      <c r="T32" s="43"/>
      <c r="U32" s="43"/>
      <c r="V32" s="74"/>
    </row>
    <row r="33" spans="1:22" ht="15" x14ac:dyDescent="0.25">
      <c r="A33" s="73"/>
      <c r="B33" s="43"/>
      <c r="C33" s="43"/>
      <c r="D33" s="43"/>
      <c r="E33" s="7"/>
      <c r="F33" s="7"/>
      <c r="G33" s="7"/>
      <c r="H33" s="7"/>
      <c r="I33" s="7"/>
      <c r="J33" s="7"/>
      <c r="K33" s="7"/>
      <c r="L33" s="7"/>
      <c r="M33" s="43"/>
      <c r="N33" s="43"/>
      <c r="O33" s="43"/>
      <c r="P33" s="43"/>
      <c r="Q33" s="43"/>
      <c r="R33" s="43"/>
      <c r="S33" s="43"/>
      <c r="T33" s="43"/>
      <c r="U33" s="43"/>
      <c r="V33" s="74"/>
    </row>
    <row r="34" spans="1:22" ht="15" x14ac:dyDescent="0.25">
      <c r="A34" s="73"/>
      <c r="B34" s="43"/>
      <c r="C34" s="43"/>
      <c r="D34" s="43"/>
      <c r="E34" s="7"/>
      <c r="F34" s="7"/>
      <c r="G34" s="7"/>
      <c r="H34" s="7"/>
      <c r="I34" s="7"/>
      <c r="J34" s="7"/>
      <c r="K34" s="7"/>
      <c r="L34" s="7"/>
      <c r="M34" s="43"/>
      <c r="N34" s="43"/>
      <c r="O34" s="43"/>
      <c r="P34" s="43"/>
      <c r="Q34" s="43"/>
      <c r="R34" s="43"/>
      <c r="S34" s="43"/>
      <c r="T34" s="43"/>
      <c r="U34" s="43"/>
      <c r="V34" s="74"/>
    </row>
    <row r="35" spans="1:22" ht="15" x14ac:dyDescent="0.25">
      <c r="A35" s="73"/>
      <c r="B35" s="43"/>
      <c r="C35" s="43"/>
      <c r="D35" s="43"/>
      <c r="E35" s="7"/>
      <c r="F35" s="7"/>
      <c r="G35" s="7"/>
      <c r="H35" s="7"/>
      <c r="I35" s="7"/>
      <c r="J35" s="7"/>
      <c r="K35" s="7"/>
      <c r="L35" s="7"/>
      <c r="M35" s="43"/>
      <c r="N35" s="43"/>
      <c r="O35" s="43"/>
      <c r="P35" s="43"/>
      <c r="Q35" s="43"/>
      <c r="R35" s="43"/>
      <c r="S35" s="43"/>
      <c r="T35" s="43"/>
      <c r="U35" s="43"/>
      <c r="V35" s="74"/>
    </row>
    <row r="36" spans="1:22" ht="15" x14ac:dyDescent="0.25">
      <c r="A36" s="73"/>
      <c r="B36" s="43"/>
      <c r="C36" s="43"/>
      <c r="D36" s="43"/>
      <c r="E36" s="7"/>
      <c r="F36" s="7"/>
      <c r="G36" s="7"/>
      <c r="H36" s="7"/>
      <c r="I36" s="7"/>
      <c r="J36" s="7"/>
      <c r="K36" s="7"/>
      <c r="L36" s="7"/>
      <c r="M36" s="43"/>
      <c r="N36" s="43"/>
      <c r="O36" s="43"/>
      <c r="P36" s="43"/>
      <c r="Q36" s="43"/>
      <c r="R36" s="43"/>
      <c r="S36" s="43"/>
      <c r="T36" s="43"/>
      <c r="U36" s="43"/>
      <c r="V36" s="74"/>
    </row>
    <row r="37" spans="1:22" ht="15" x14ac:dyDescent="0.25">
      <c r="A37" s="73"/>
      <c r="B37" s="43"/>
      <c r="C37" s="43"/>
      <c r="D37" s="43"/>
      <c r="E37" s="7"/>
      <c r="F37" s="7"/>
      <c r="G37" s="7"/>
      <c r="H37" s="7"/>
      <c r="I37" s="7"/>
      <c r="J37" s="7"/>
      <c r="K37" s="7"/>
      <c r="L37" s="7"/>
      <c r="M37" s="43"/>
      <c r="N37" s="43"/>
      <c r="O37" s="43"/>
      <c r="P37" s="43"/>
      <c r="Q37" s="43"/>
      <c r="R37" s="43"/>
      <c r="S37" s="43"/>
      <c r="T37" s="43"/>
      <c r="U37" s="43"/>
      <c r="V37" s="74"/>
    </row>
    <row r="38" spans="1:22" ht="15" x14ac:dyDescent="0.25">
      <c r="A38" s="73"/>
      <c r="B38" s="43"/>
      <c r="C38" s="43"/>
      <c r="D38" s="43"/>
      <c r="E38" s="7"/>
      <c r="F38" s="7"/>
      <c r="G38" s="7"/>
      <c r="H38" s="7"/>
      <c r="I38" s="7"/>
      <c r="J38" s="7"/>
      <c r="K38" s="7"/>
      <c r="L38" s="7"/>
      <c r="M38" s="43"/>
      <c r="N38" s="43"/>
      <c r="O38" s="43"/>
      <c r="P38" s="43"/>
      <c r="Q38" s="43"/>
      <c r="R38" s="43"/>
      <c r="S38" s="43"/>
      <c r="T38" s="43"/>
      <c r="U38" s="43"/>
      <c r="V38" s="74"/>
    </row>
    <row r="39" spans="1:22" ht="15" x14ac:dyDescent="0.25">
      <c r="A39" s="73"/>
      <c r="B39" s="43"/>
      <c r="C39" s="43"/>
      <c r="D39" s="43"/>
      <c r="E39" s="7"/>
      <c r="F39" s="7"/>
      <c r="G39" s="7"/>
      <c r="H39" s="7"/>
      <c r="I39" s="7"/>
      <c r="J39" s="7"/>
      <c r="K39" s="7"/>
      <c r="L39" s="7"/>
      <c r="M39" s="43"/>
      <c r="N39" s="43"/>
      <c r="O39" s="43"/>
      <c r="P39" s="43"/>
      <c r="Q39" s="43"/>
      <c r="R39" s="43"/>
      <c r="S39" s="43"/>
      <c r="T39" s="43"/>
      <c r="U39" s="43"/>
      <c r="V39" s="74"/>
    </row>
    <row r="40" spans="1:22" ht="15" x14ac:dyDescent="0.25">
      <c r="A40" s="73"/>
      <c r="B40" s="43"/>
      <c r="C40" s="43"/>
      <c r="D40" s="43"/>
      <c r="E40" s="7"/>
      <c r="F40" s="7"/>
      <c r="G40" s="7"/>
      <c r="H40" s="7"/>
      <c r="I40" s="7"/>
      <c r="J40" s="7"/>
      <c r="K40" s="7"/>
      <c r="L40" s="7"/>
      <c r="M40" s="43"/>
      <c r="N40" s="43"/>
      <c r="O40" s="43"/>
      <c r="P40" s="43"/>
      <c r="Q40" s="43"/>
      <c r="R40" s="43"/>
      <c r="S40" s="43"/>
      <c r="T40" s="43"/>
      <c r="U40" s="43"/>
      <c r="V40" s="74"/>
    </row>
    <row r="41" spans="1:22" ht="15" x14ac:dyDescent="0.25">
      <c r="A41" s="73"/>
      <c r="B41" s="43"/>
      <c r="C41" s="43"/>
      <c r="D41" s="43"/>
      <c r="E41" s="12"/>
      <c r="F41" s="12"/>
      <c r="G41" s="12"/>
      <c r="H41" s="12"/>
      <c r="I41" s="12"/>
      <c r="J41" s="12"/>
      <c r="K41" s="12"/>
      <c r="L41" s="12"/>
      <c r="M41" s="43"/>
      <c r="N41" s="43"/>
      <c r="O41" s="43"/>
      <c r="P41" s="43"/>
      <c r="Q41" s="43"/>
      <c r="R41" s="43"/>
      <c r="S41" s="43"/>
      <c r="T41" s="43"/>
      <c r="U41" s="43"/>
      <c r="V41" s="74"/>
    </row>
    <row r="42" spans="1:22" x14ac:dyDescent="0.2">
      <c r="A42" s="73"/>
      <c r="B42" s="43"/>
      <c r="C42" s="43"/>
      <c r="D42" s="43"/>
      <c r="E42" s="43"/>
      <c r="F42" s="44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74"/>
    </row>
    <row r="43" spans="1:22" x14ac:dyDescent="0.2">
      <c r="A43" s="73"/>
      <c r="B43" s="43"/>
      <c r="C43" s="43"/>
      <c r="D43" s="43"/>
      <c r="E43" s="43"/>
      <c r="F43" s="44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74"/>
    </row>
    <row r="44" spans="1:22" x14ac:dyDescent="0.2">
      <c r="A44" s="73"/>
      <c r="B44" s="43"/>
      <c r="C44" s="43"/>
      <c r="D44" s="43"/>
      <c r="E44" s="43"/>
      <c r="F44" s="44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74"/>
    </row>
    <row r="45" spans="1:22" x14ac:dyDescent="0.2">
      <c r="A45" s="73"/>
      <c r="B45" s="43"/>
      <c r="C45" s="43"/>
      <c r="D45" s="43"/>
      <c r="E45" s="43"/>
      <c r="F45" s="44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74"/>
    </row>
    <row r="46" spans="1:22" x14ac:dyDescent="0.2">
      <c r="A46" s="73"/>
      <c r="B46" s="43"/>
      <c r="C46" s="43"/>
      <c r="D46" s="43"/>
      <c r="E46" s="43"/>
      <c r="F46" s="44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74"/>
    </row>
    <row r="47" spans="1:22" x14ac:dyDescent="0.2">
      <c r="A47" s="73"/>
      <c r="B47" s="43"/>
      <c r="C47" s="43"/>
      <c r="D47" s="43"/>
      <c r="E47" s="43"/>
      <c r="F47" s="44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74"/>
    </row>
    <row r="48" spans="1:22" x14ac:dyDescent="0.2">
      <c r="A48" s="73"/>
      <c r="B48" s="43"/>
      <c r="C48" s="43"/>
      <c r="D48" s="43"/>
      <c r="E48" s="43"/>
      <c r="F48" s="44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74"/>
    </row>
    <row r="49" spans="1:22" x14ac:dyDescent="0.2">
      <c r="A49" s="73"/>
      <c r="B49" s="43"/>
      <c r="C49" s="43"/>
      <c r="D49" s="43"/>
      <c r="E49" s="43"/>
      <c r="F49" s="44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74"/>
    </row>
    <row r="50" spans="1:22" x14ac:dyDescent="0.2">
      <c r="A50" s="73"/>
      <c r="B50" s="43"/>
      <c r="C50" s="43"/>
      <c r="D50" s="43"/>
      <c r="E50" s="43"/>
      <c r="F50" s="44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74"/>
    </row>
    <row r="51" spans="1:22" ht="12" customHeight="1" thickBot="1" x14ac:dyDescent="0.25">
      <c r="A51" s="73"/>
      <c r="B51" s="43"/>
      <c r="C51" s="43"/>
      <c r="D51" s="43"/>
      <c r="E51" s="43"/>
      <c r="F51" s="44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74"/>
    </row>
    <row r="52" spans="1:22" ht="13.15" customHeight="1" x14ac:dyDescent="0.2">
      <c r="A52" s="315" t="s">
        <v>140</v>
      </c>
      <c r="B52" s="316"/>
      <c r="C52" s="316"/>
      <c r="D52" s="319"/>
      <c r="E52" s="316" t="s">
        <v>153</v>
      </c>
      <c r="F52" s="316"/>
      <c r="G52" s="316"/>
      <c r="H52" s="319"/>
      <c r="I52" s="315" t="s">
        <v>150</v>
      </c>
      <c r="J52" s="316"/>
      <c r="K52" s="319"/>
      <c r="L52" s="315" t="s">
        <v>151</v>
      </c>
      <c r="M52" s="316"/>
      <c r="N52" s="319"/>
      <c r="O52" s="315" t="s">
        <v>152</v>
      </c>
      <c r="P52" s="316"/>
      <c r="Q52" s="316"/>
      <c r="R52" s="316"/>
      <c r="S52" s="315" t="s">
        <v>141</v>
      </c>
      <c r="T52" s="316"/>
      <c r="U52" s="316"/>
      <c r="V52" s="319"/>
    </row>
    <row r="53" spans="1:22" ht="12" customHeight="1" thickBot="1" x14ac:dyDescent="0.25">
      <c r="A53" s="317"/>
      <c r="B53" s="318"/>
      <c r="C53" s="318"/>
      <c r="D53" s="320"/>
      <c r="E53" s="318"/>
      <c r="F53" s="318"/>
      <c r="G53" s="318"/>
      <c r="H53" s="320"/>
      <c r="I53" s="317"/>
      <c r="J53" s="318"/>
      <c r="K53" s="320"/>
      <c r="L53" s="317"/>
      <c r="M53" s="318"/>
      <c r="N53" s="320"/>
      <c r="O53" s="317"/>
      <c r="P53" s="318"/>
      <c r="Q53" s="318"/>
      <c r="R53" s="318"/>
      <c r="S53" s="317"/>
      <c r="T53" s="318"/>
      <c r="U53" s="318"/>
      <c r="V53" s="320"/>
    </row>
    <row r="54" spans="1:22" ht="49.9" customHeight="1" thickBot="1" x14ac:dyDescent="0.25">
      <c r="A54" s="303" t="s">
        <v>154</v>
      </c>
      <c r="B54" s="304"/>
      <c r="C54" s="304"/>
      <c r="D54" s="305"/>
      <c r="E54" s="304" t="s">
        <v>155</v>
      </c>
      <c r="F54" s="304"/>
      <c r="G54" s="304"/>
      <c r="H54" s="305"/>
      <c r="I54" s="303" t="s">
        <v>156</v>
      </c>
      <c r="J54" s="304"/>
      <c r="K54" s="305"/>
      <c r="L54" s="303" t="s">
        <v>157</v>
      </c>
      <c r="M54" s="304"/>
      <c r="N54" s="305"/>
      <c r="O54" s="303" t="s">
        <v>158</v>
      </c>
      <c r="P54" s="304"/>
      <c r="Q54" s="304"/>
      <c r="R54" s="305"/>
      <c r="S54" s="303" t="s">
        <v>159</v>
      </c>
      <c r="T54" s="304"/>
      <c r="U54" s="304"/>
      <c r="V54" s="305"/>
    </row>
    <row r="55" spans="1:22" ht="13.15" customHeight="1" x14ac:dyDescent="0.2">
      <c r="A55" s="294">
        <f>IFERROR(Sheet1!S39/Sheet1!D39,"")</f>
        <v>6.0462555066079293</v>
      </c>
      <c r="B55" s="295"/>
      <c r="C55" s="295"/>
      <c r="D55" s="296"/>
      <c r="E55" s="307">
        <f>IFERROR((Sheet1!S39/Sheet1!I39),"")</f>
        <v>1.7741726990692863</v>
      </c>
      <c r="F55" s="307"/>
      <c r="G55" s="307"/>
      <c r="H55" s="308"/>
      <c r="I55" s="306">
        <f>IFERROR((Sheet1!S39/Sheet1!N39),"")</f>
        <v>1</v>
      </c>
      <c r="J55" s="307"/>
      <c r="K55" s="308"/>
      <c r="L55" s="306">
        <f>IFERROR((Sheet1!S39/Sheet1!X39),"")</f>
        <v>1</v>
      </c>
      <c r="M55" s="307"/>
      <c r="N55" s="308"/>
      <c r="O55" s="306">
        <f>IFERROR((Sheet1!S39/Sheet1!AC39),"")</f>
        <v>1.7741726990692863</v>
      </c>
      <c r="P55" s="307"/>
      <c r="Q55" s="307"/>
      <c r="R55" s="308"/>
      <c r="S55" s="294">
        <f>IFERROR(Sheet1!S39/Sheet1!AH39,"")</f>
        <v>6.0462555066079284</v>
      </c>
      <c r="T55" s="295"/>
      <c r="U55" s="295"/>
      <c r="V55" s="296"/>
    </row>
    <row r="56" spans="1:22" ht="13.15" customHeight="1" x14ac:dyDescent="0.2">
      <c r="A56" s="297"/>
      <c r="B56" s="298"/>
      <c r="C56" s="298"/>
      <c r="D56" s="299"/>
      <c r="E56" s="310"/>
      <c r="F56" s="310"/>
      <c r="G56" s="310"/>
      <c r="H56" s="311"/>
      <c r="I56" s="309"/>
      <c r="J56" s="310"/>
      <c r="K56" s="311"/>
      <c r="L56" s="309"/>
      <c r="M56" s="310"/>
      <c r="N56" s="311"/>
      <c r="O56" s="309"/>
      <c r="P56" s="310"/>
      <c r="Q56" s="310"/>
      <c r="R56" s="311"/>
      <c r="S56" s="297"/>
      <c r="T56" s="298"/>
      <c r="U56" s="298"/>
      <c r="V56" s="299"/>
    </row>
    <row r="57" spans="1:22" ht="13.15" customHeight="1" x14ac:dyDescent="0.2">
      <c r="A57" s="297"/>
      <c r="B57" s="298"/>
      <c r="C57" s="298"/>
      <c r="D57" s="299"/>
      <c r="E57" s="310"/>
      <c r="F57" s="310"/>
      <c r="G57" s="310"/>
      <c r="H57" s="311"/>
      <c r="I57" s="309"/>
      <c r="J57" s="310"/>
      <c r="K57" s="311"/>
      <c r="L57" s="309"/>
      <c r="M57" s="310"/>
      <c r="N57" s="311"/>
      <c r="O57" s="309"/>
      <c r="P57" s="310"/>
      <c r="Q57" s="310"/>
      <c r="R57" s="311"/>
      <c r="S57" s="297"/>
      <c r="T57" s="298"/>
      <c r="U57" s="298"/>
      <c r="V57" s="299"/>
    </row>
    <row r="58" spans="1:22" ht="13.9" customHeight="1" thickBot="1" x14ac:dyDescent="0.25">
      <c r="A58" s="300"/>
      <c r="B58" s="301"/>
      <c r="C58" s="301"/>
      <c r="D58" s="302"/>
      <c r="E58" s="313"/>
      <c r="F58" s="313"/>
      <c r="G58" s="313"/>
      <c r="H58" s="314"/>
      <c r="I58" s="312"/>
      <c r="J58" s="313"/>
      <c r="K58" s="314"/>
      <c r="L58" s="312"/>
      <c r="M58" s="313"/>
      <c r="N58" s="314"/>
      <c r="O58" s="312"/>
      <c r="P58" s="313"/>
      <c r="Q58" s="313"/>
      <c r="R58" s="314"/>
      <c r="S58" s="300"/>
      <c r="T58" s="301"/>
      <c r="U58" s="301"/>
      <c r="V58" s="302"/>
    </row>
  </sheetData>
  <sheetProtection algorithmName="SHA-512" hashValue="q/ZRI8VoN9wIK4kqttEqW1v/o7xc17rGVmHDXkeWLGLgTpHrOjOL9FUl4M7LzKdFDd5MkfU3Dz7faM/rYUFlsA==" saltValue="zUUnGYQe8vtEwBQFORykwQ==" spinCount="100000" sheet="1" selectLockedCells="1"/>
  <mergeCells count="22">
    <mergeCell ref="D3:G3"/>
    <mergeCell ref="H2:O3"/>
    <mergeCell ref="P3:S3"/>
    <mergeCell ref="A23:V25"/>
    <mergeCell ref="S52:V53"/>
    <mergeCell ref="A52:D53"/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</mergeCells>
  <phoneticPr fontId="5" type="noConversion"/>
  <conditionalFormatting sqref="A55">
    <cfRule type="cellIs" dxfId="7" priority="4" operator="between">
      <formula>4.01</formula>
      <formula>8</formula>
    </cfRule>
    <cfRule type="cellIs" dxfId="6" priority="5" operator="greaterThan">
      <formula>8.01</formula>
    </cfRule>
    <cfRule type="cellIs" dxfId="5" priority="6" operator="lessThanOrEqual">
      <formula>4</formula>
    </cfRule>
  </conditionalFormatting>
  <conditionalFormatting sqref="S55">
    <cfRule type="cellIs" dxfId="4" priority="1" operator="between">
      <formula>4.01</formula>
      <formula>8</formula>
    </cfRule>
    <cfRule type="cellIs" dxfId="3" priority="2" operator="greaterThan">
      <formula>8.01</formula>
    </cfRule>
    <cfRule type="cellIs" dxfId="2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/>
    <pageSetUpPr fitToPage="1"/>
  </sheetPr>
  <dimension ref="A1:AN22"/>
  <sheetViews>
    <sheetView zoomScale="55" zoomScaleNormal="55" workbookViewId="0">
      <selection activeCell="F8" sqref="F8:G8"/>
    </sheetView>
  </sheetViews>
  <sheetFormatPr defaultColWidth="9.28515625" defaultRowHeight="12.75" x14ac:dyDescent="0.2"/>
  <cols>
    <col min="1" max="1" width="9.28515625" style="2"/>
    <col min="2" max="40" width="6.7109375" style="2" customWidth="1"/>
    <col min="41" max="16384" width="9.28515625" style="2"/>
  </cols>
  <sheetData>
    <row r="1" spans="1:40" ht="124.9" customHeight="1" x14ac:dyDescent="0.2">
      <c r="A1" s="89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1"/>
    </row>
    <row r="2" spans="1:40" ht="22.15" customHeight="1" x14ac:dyDescent="0.2">
      <c r="A2" s="92"/>
      <c r="B2" s="336" t="s">
        <v>88</v>
      </c>
      <c r="C2" s="336"/>
      <c r="D2" s="337"/>
      <c r="E2" s="337"/>
      <c r="F2" s="337"/>
      <c r="G2" s="337"/>
      <c r="H2" s="337"/>
      <c r="I2" s="337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4"/>
    </row>
    <row r="3" spans="1:40" ht="26.45" customHeight="1" x14ac:dyDescent="0.35">
      <c r="A3" s="92"/>
      <c r="B3" s="147"/>
      <c r="C3" s="148"/>
      <c r="D3" s="340" t="s">
        <v>80</v>
      </c>
      <c r="E3" s="341"/>
      <c r="F3" s="342" t="s">
        <v>81</v>
      </c>
      <c r="G3" s="342"/>
      <c r="H3" s="342" t="s">
        <v>79</v>
      </c>
      <c r="I3" s="342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4"/>
    </row>
    <row r="4" spans="1:40" s="3" customFormat="1" ht="27" customHeight="1" x14ac:dyDescent="0.35">
      <c r="A4" s="95"/>
      <c r="B4" s="338"/>
      <c r="C4" s="339"/>
      <c r="D4" s="343" t="s">
        <v>66</v>
      </c>
      <c r="E4" s="343"/>
      <c r="F4" s="344" t="s">
        <v>67</v>
      </c>
      <c r="G4" s="344"/>
      <c r="H4" s="344" t="s">
        <v>68</v>
      </c>
      <c r="I4" s="344"/>
      <c r="J4" s="96"/>
      <c r="K4" s="97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8"/>
    </row>
    <row r="5" spans="1:40" s="3" customFormat="1" ht="27" customHeight="1" x14ac:dyDescent="0.35">
      <c r="A5" s="95"/>
      <c r="B5" s="334" t="s">
        <v>69</v>
      </c>
      <c r="C5" s="335"/>
      <c r="D5" s="345">
        <f>IFERROR(TRUNC((AVERAGE('Ratio Detail'!$C$5))/'Ratio Detail'!C10,1),"")</f>
        <v>1.1000000000000001</v>
      </c>
      <c r="E5" s="345"/>
      <c r="F5" s="345">
        <f>IFERROR(TRUNC((AVERAGE('Ratio Detail'!$C$7))/'Ratio Detail'!C12,1),"")</f>
        <v>1</v>
      </c>
      <c r="G5" s="345"/>
      <c r="H5" s="345">
        <f>IFERROR(TRUNC((AVERAGE('Ratio Detail'!$C$6))/'Ratio Detail'!C11,1),"")</f>
        <v>1.1000000000000001</v>
      </c>
      <c r="I5" s="345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8"/>
    </row>
    <row r="6" spans="1:40" s="3" customFormat="1" ht="27" customHeight="1" x14ac:dyDescent="0.35">
      <c r="A6" s="95"/>
      <c r="B6" s="334" t="s">
        <v>71</v>
      </c>
      <c r="C6" s="335"/>
      <c r="D6" s="345">
        <f>IFERROR(TRUNC((AVERAGE('Ratio Detail'!$C$5))/'Ratio Detail'!C15,1),"")</f>
        <v>1.3</v>
      </c>
      <c r="E6" s="345"/>
      <c r="F6" s="345">
        <f>IFERROR(TRUNC((AVERAGE('Ratio Detail'!$C$7))/'Ratio Detail'!C17,1),"")</f>
        <v>1</v>
      </c>
      <c r="G6" s="345"/>
      <c r="H6" s="345">
        <f>IFERROR(TRUNC((AVERAGE('Ratio Detail'!$C$6))/'Ratio Detail'!C16,1),"")</f>
        <v>1.3</v>
      </c>
      <c r="I6" s="345"/>
      <c r="J6" s="96"/>
      <c r="K6" s="96"/>
      <c r="L6" s="96"/>
      <c r="M6" s="96"/>
      <c r="N6" s="96"/>
      <c r="O6" s="346" t="str">
        <f>IF('Pattern Design'!T10="","",'Pattern Design'!T10)</f>
        <v>22BDA39</v>
      </c>
      <c r="P6" s="346"/>
      <c r="Q6" s="346"/>
      <c r="R6" s="346"/>
      <c r="S6" s="346"/>
      <c r="T6" s="346"/>
      <c r="U6" s="346"/>
      <c r="V6" s="346"/>
      <c r="W6" s="346"/>
      <c r="X6" s="346"/>
      <c r="Y6" s="346"/>
      <c r="Z6" s="346"/>
      <c r="AA6" s="346"/>
      <c r="AB6" s="34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8"/>
    </row>
    <row r="7" spans="1:40" s="3" customFormat="1" ht="27" customHeight="1" x14ac:dyDescent="0.35">
      <c r="A7" s="95"/>
      <c r="B7" s="334" t="s">
        <v>73</v>
      </c>
      <c r="C7" s="335"/>
      <c r="D7" s="345">
        <f>IFERROR(TRUNC((AVERAGE('Ratio Detail'!$C$5))/'Ratio Detail'!C20,1),"")</f>
        <v>1.6</v>
      </c>
      <c r="E7" s="345"/>
      <c r="F7" s="345">
        <f>IFERROR(TRUNC((AVERAGE('Ratio Detail'!$C$7))/'Ratio Detail'!C22,1),"")</f>
        <v>1</v>
      </c>
      <c r="G7" s="345"/>
      <c r="H7" s="345">
        <f>IFERROR(TRUNC((AVERAGE('Ratio Detail'!$C$6))/'Ratio Detail'!C21,1),"")</f>
        <v>1.6</v>
      </c>
      <c r="I7" s="345"/>
      <c r="J7" s="96"/>
      <c r="K7" s="96"/>
      <c r="L7" s="96"/>
      <c r="M7" s="96"/>
      <c r="N7" s="96"/>
      <c r="O7" s="346"/>
      <c r="P7" s="346"/>
      <c r="Q7" s="346"/>
      <c r="R7" s="346"/>
      <c r="S7" s="346"/>
      <c r="T7" s="346"/>
      <c r="U7" s="346"/>
      <c r="V7" s="346"/>
      <c r="W7" s="346"/>
      <c r="X7" s="346"/>
      <c r="Y7" s="346"/>
      <c r="Z7" s="346"/>
      <c r="AA7" s="346"/>
      <c r="AB7" s="34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8"/>
    </row>
    <row r="8" spans="1:40" ht="27" customHeight="1" x14ac:dyDescent="0.35">
      <c r="A8" s="92"/>
      <c r="B8" s="334" t="s">
        <v>74</v>
      </c>
      <c r="C8" s="335"/>
      <c r="D8" s="345">
        <f>IFERROR(TRUNC((AVERAGE('Ratio Detail'!$C$5))/'Ratio Detail'!I5,1),"")</f>
        <v>1.9</v>
      </c>
      <c r="E8" s="345"/>
      <c r="F8" s="345">
        <f>IFERROR(TRUNC((AVERAGE('Ratio Detail'!$C$7))/'Ratio Detail'!I7,1),"")</f>
        <v>1</v>
      </c>
      <c r="G8" s="345"/>
      <c r="H8" s="345">
        <f>IFERROR(TRUNC((AVERAGE('Ratio Detail'!$C$6))/'Ratio Detail'!I6,1),"")</f>
        <v>1.9</v>
      </c>
      <c r="I8" s="345"/>
      <c r="J8" s="93"/>
      <c r="K8" s="93"/>
      <c r="L8" s="93"/>
      <c r="M8" s="93"/>
      <c r="N8" s="93"/>
      <c r="O8" s="346"/>
      <c r="P8" s="346"/>
      <c r="Q8" s="346"/>
      <c r="R8" s="346"/>
      <c r="S8" s="346"/>
      <c r="T8" s="346"/>
      <c r="U8" s="346"/>
      <c r="V8" s="346"/>
      <c r="W8" s="346"/>
      <c r="X8" s="346"/>
      <c r="Y8" s="346"/>
      <c r="Z8" s="346"/>
      <c r="AA8" s="346"/>
      <c r="AB8" s="346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4"/>
    </row>
    <row r="9" spans="1:40" ht="27" customHeight="1" x14ac:dyDescent="0.35">
      <c r="A9" s="92"/>
      <c r="B9" s="334" t="s">
        <v>75</v>
      </c>
      <c r="C9" s="335"/>
      <c r="D9" s="345">
        <f>IFERROR(TRUNC((AVERAGE('Ratio Detail'!$C$5))/'Ratio Detail'!I10,1),"")</f>
        <v>2.5</v>
      </c>
      <c r="E9" s="345"/>
      <c r="F9" s="345">
        <f>IFERROR(TRUNC((AVERAGE('Ratio Detail'!$C$7))/'Ratio Detail'!I12,1),"")</f>
        <v>1.3</v>
      </c>
      <c r="G9" s="345"/>
      <c r="H9" s="345">
        <f>IFERROR(TRUNC((AVERAGE('Ratio Detail'!$C$6))/'Ratio Detail'!I11,1),"")</f>
        <v>2.5</v>
      </c>
      <c r="I9" s="345"/>
      <c r="J9" s="93"/>
      <c r="K9" s="93"/>
      <c r="L9" s="93"/>
      <c r="M9" s="93"/>
      <c r="N9" s="93"/>
      <c r="O9" s="346"/>
      <c r="P9" s="346"/>
      <c r="Q9" s="346"/>
      <c r="R9" s="346"/>
      <c r="S9" s="346"/>
      <c r="T9" s="346"/>
      <c r="U9" s="346"/>
      <c r="V9" s="346"/>
      <c r="W9" s="346"/>
      <c r="X9" s="346"/>
      <c r="Y9" s="346"/>
      <c r="Z9" s="346"/>
      <c r="AA9" s="346"/>
      <c r="AB9" s="346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4"/>
    </row>
    <row r="10" spans="1:40" ht="27" customHeight="1" x14ac:dyDescent="0.35">
      <c r="A10" s="92"/>
      <c r="B10" s="334" t="s">
        <v>76</v>
      </c>
      <c r="C10" s="335"/>
      <c r="D10" s="345">
        <f>IFERROR(TRUNC((AVERAGE('Ratio Detail'!$C$5))/'Ratio Detail'!I15,1),"")</f>
        <v>3.5</v>
      </c>
      <c r="E10" s="345"/>
      <c r="F10" s="345">
        <f>IFERROR(TRUNC((AVERAGE('Ratio Detail'!$C$7))/'Ratio Detail'!I17,1),"")</f>
        <v>1.8</v>
      </c>
      <c r="G10" s="345"/>
      <c r="H10" s="345">
        <f>IFERROR(TRUNC((AVERAGE('Ratio Detail'!$C$6))/'Ratio Detail'!I16,1),"")</f>
        <v>3.5</v>
      </c>
      <c r="I10" s="345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</row>
    <row r="11" spans="1:40" ht="27" customHeight="1" x14ac:dyDescent="0.35">
      <c r="A11" s="92"/>
      <c r="B11" s="334" t="s">
        <v>77</v>
      </c>
      <c r="C11" s="335"/>
      <c r="D11" s="345" t="str">
        <f>IFERROR(TRUNC((AVERAGE('Ratio Detail'!$C$5))/'Ratio Detail'!I20,1),"")</f>
        <v/>
      </c>
      <c r="E11" s="345"/>
      <c r="F11" s="345" t="str">
        <f>IFERROR(TRUNC((AVERAGE('Ratio Detail'!$C$7))/'Ratio Detail'!I22,1),"")</f>
        <v/>
      </c>
      <c r="G11" s="345"/>
      <c r="H11" s="345" t="str">
        <f>IFERROR(TRUNC((AVERAGE('Ratio Detail'!$C$6))/'Ratio Detail'!I21,1),"")</f>
        <v/>
      </c>
      <c r="I11" s="345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4"/>
    </row>
    <row r="12" spans="1:40" ht="27" customHeight="1" thickBot="1" x14ac:dyDescent="0.45">
      <c r="A12" s="92"/>
      <c r="B12" s="353"/>
      <c r="C12" s="353"/>
      <c r="D12" s="353"/>
      <c r="E12" s="353"/>
      <c r="F12" s="353"/>
      <c r="G12" s="353"/>
      <c r="H12" s="353"/>
      <c r="I12" s="93"/>
      <c r="J12" s="93"/>
      <c r="K12" s="93"/>
      <c r="L12" s="93"/>
      <c r="M12" s="93"/>
      <c r="N12" s="236" t="s">
        <v>136</v>
      </c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4"/>
    </row>
    <row r="13" spans="1:40" ht="27" customHeight="1" thickBot="1" x14ac:dyDescent="0.4">
      <c r="A13" s="137"/>
      <c r="B13" s="350" t="s">
        <v>13</v>
      </c>
      <c r="C13" s="351"/>
      <c r="D13" s="351"/>
      <c r="E13" s="351"/>
      <c r="F13" s="351"/>
      <c r="G13" s="351"/>
      <c r="H13" s="351"/>
      <c r="I13" s="351"/>
      <c r="J13" s="351"/>
      <c r="K13" s="351"/>
      <c r="L13" s="351"/>
      <c r="M13" s="351"/>
      <c r="N13" s="351"/>
      <c r="O13" s="351"/>
      <c r="P13" s="351"/>
      <c r="Q13" s="351"/>
      <c r="R13" s="351"/>
      <c r="S13" s="351"/>
      <c r="T13" s="351"/>
      <c r="U13" s="351"/>
      <c r="V13" s="351"/>
      <c r="W13" s="351"/>
      <c r="X13" s="351"/>
      <c r="Y13" s="351"/>
      <c r="Z13" s="351"/>
      <c r="AA13" s="351"/>
      <c r="AB13" s="351"/>
      <c r="AC13" s="351"/>
      <c r="AD13" s="351"/>
      <c r="AE13" s="351"/>
      <c r="AF13" s="351"/>
      <c r="AG13" s="351"/>
      <c r="AH13" s="351"/>
      <c r="AI13" s="351"/>
      <c r="AJ13" s="351"/>
      <c r="AK13" s="351"/>
      <c r="AL13" s="351"/>
      <c r="AM13" s="351"/>
      <c r="AN13" s="352"/>
    </row>
    <row r="14" spans="1:40" ht="27" customHeight="1" thickBot="1" x14ac:dyDescent="0.4">
      <c r="A14" s="17" t="s">
        <v>87</v>
      </c>
      <c r="B14" s="152" t="s">
        <v>14</v>
      </c>
      <c r="C14" s="153" t="s">
        <v>15</v>
      </c>
      <c r="D14" s="153" t="s">
        <v>16</v>
      </c>
      <c r="E14" s="153" t="s">
        <v>17</v>
      </c>
      <c r="F14" s="153" t="s">
        <v>18</v>
      </c>
      <c r="G14" s="153" t="s">
        <v>19</v>
      </c>
      <c r="H14" s="153" t="s">
        <v>20</v>
      </c>
      <c r="I14" s="153" t="s">
        <v>21</v>
      </c>
      <c r="J14" s="153" t="s">
        <v>22</v>
      </c>
      <c r="K14" s="153" t="s">
        <v>23</v>
      </c>
      <c r="L14" s="153" t="s">
        <v>24</v>
      </c>
      <c r="M14" s="153" t="s">
        <v>25</v>
      </c>
      <c r="N14" s="153" t="s">
        <v>26</v>
      </c>
      <c r="O14" s="153" t="s">
        <v>27</v>
      </c>
      <c r="P14" s="153" t="s">
        <v>28</v>
      </c>
      <c r="Q14" s="153" t="s">
        <v>29</v>
      </c>
      <c r="R14" s="153" t="s">
        <v>30</v>
      </c>
      <c r="S14" s="153" t="s">
        <v>31</v>
      </c>
      <c r="T14" s="153" t="s">
        <v>32</v>
      </c>
      <c r="U14" s="153" t="s">
        <v>33</v>
      </c>
      <c r="V14" s="153" t="s">
        <v>34</v>
      </c>
      <c r="W14" s="153" t="s">
        <v>35</v>
      </c>
      <c r="X14" s="153" t="s">
        <v>36</v>
      </c>
      <c r="Y14" s="153" t="s">
        <v>37</v>
      </c>
      <c r="Z14" s="153" t="s">
        <v>38</v>
      </c>
      <c r="AA14" s="153" t="s">
        <v>39</v>
      </c>
      <c r="AB14" s="153" t="s">
        <v>40</v>
      </c>
      <c r="AC14" s="153" t="s">
        <v>41</v>
      </c>
      <c r="AD14" s="153" t="s">
        <v>42</v>
      </c>
      <c r="AE14" s="153" t="s">
        <v>43</v>
      </c>
      <c r="AF14" s="153" t="s">
        <v>44</v>
      </c>
      <c r="AG14" s="153" t="s">
        <v>45</v>
      </c>
      <c r="AH14" s="153" t="s">
        <v>46</v>
      </c>
      <c r="AI14" s="153" t="s">
        <v>47</v>
      </c>
      <c r="AJ14" s="153" t="s">
        <v>48</v>
      </c>
      <c r="AK14" s="153" t="s">
        <v>49</v>
      </c>
      <c r="AL14" s="153" t="s">
        <v>50</v>
      </c>
      <c r="AM14" s="153" t="s">
        <v>51</v>
      </c>
      <c r="AN14" s="154" t="s">
        <v>52</v>
      </c>
    </row>
    <row r="15" spans="1:40" ht="27" customHeight="1" x14ac:dyDescent="0.35">
      <c r="A15" s="149">
        <v>2</v>
      </c>
      <c r="B15" s="18" t="str">
        <f>IFERROR('Pattern Design'!C29/'Pattern Design'!C30,"")</f>
        <v/>
      </c>
      <c r="C15" s="19">
        <f>IFERROR('Pattern Design'!D29/'Pattern Design'!D30,"")</f>
        <v>1.1176470588235294</v>
      </c>
      <c r="D15" s="19">
        <f>IFERROR('Pattern Design'!E29/'Pattern Design'!E30,"")</f>
        <v>1.1176470588235294</v>
      </c>
      <c r="E15" s="19">
        <f>IFERROR('Pattern Design'!F29/'Pattern Design'!F30,"")</f>
        <v>1.1176470588235294</v>
      </c>
      <c r="F15" s="19">
        <f>IFERROR('Pattern Design'!G29/'Pattern Design'!G30,"")</f>
        <v>1.1176470588235294</v>
      </c>
      <c r="G15" s="19">
        <f>IFERROR('Pattern Design'!H29/'Pattern Design'!H30,"")</f>
        <v>1.1818181818181819</v>
      </c>
      <c r="H15" s="19">
        <f>IFERROR('Pattern Design'!I29/'Pattern Design'!I30,"")</f>
        <v>1.1176470588235294</v>
      </c>
      <c r="I15" s="19">
        <f>IFERROR('Pattern Design'!J29/'Pattern Design'!J30,"")</f>
        <v>1.0975609756097562</v>
      </c>
      <c r="J15" s="19">
        <f>IFERROR('Pattern Design'!K29/'Pattern Design'!K30,"")</f>
        <v>1.1568627450980393</v>
      </c>
      <c r="K15" s="19">
        <f>IFERROR('Pattern Design'!L29/'Pattern Design'!L30,"")</f>
        <v>1.1643835616438356</v>
      </c>
      <c r="L15" s="19">
        <f>IFERROR('Pattern Design'!M29/'Pattern Design'!M30,"")</f>
        <v>1</v>
      </c>
      <c r="M15" s="19">
        <f>IFERROR('Pattern Design'!N29/'Pattern Design'!N30,"")</f>
        <v>1</v>
      </c>
      <c r="N15" s="19">
        <f>IFERROR('Pattern Design'!O29/'Pattern Design'!O30,"")</f>
        <v>1</v>
      </c>
      <c r="O15" s="19">
        <f>IFERROR('Pattern Design'!P29/'Pattern Design'!P30,"")</f>
        <v>1</v>
      </c>
      <c r="P15" s="19">
        <f>IFERROR('Pattern Design'!Q29/'Pattern Design'!Q30,"")</f>
        <v>1</v>
      </c>
      <c r="Q15" s="19">
        <f>IFERROR('Pattern Design'!R29/'Pattern Design'!R30,"")</f>
        <v>1</v>
      </c>
      <c r="R15" s="19">
        <f>IFERROR('Pattern Design'!S29/'Pattern Design'!S30,"")</f>
        <v>1</v>
      </c>
      <c r="S15" s="19">
        <f>IFERROR('Pattern Design'!T29/'Pattern Design'!T30,"")</f>
        <v>1</v>
      </c>
      <c r="T15" s="19">
        <f>IFERROR('Pattern Design'!U29/'Pattern Design'!U30,"")</f>
        <v>1</v>
      </c>
      <c r="U15" s="19">
        <f>IFERROR('Pattern Design'!V29/'Pattern Design'!V30,"")</f>
        <v>1</v>
      </c>
      <c r="V15" s="19">
        <f>IFERROR('Pattern Design'!W29/'Pattern Design'!W30,"")</f>
        <v>1</v>
      </c>
      <c r="W15" s="19">
        <f>IFERROR('Pattern Design'!X29/'Pattern Design'!X30,"")</f>
        <v>1</v>
      </c>
      <c r="X15" s="19">
        <f>IFERROR('Pattern Design'!Y29/'Pattern Design'!Y30,"")</f>
        <v>1</v>
      </c>
      <c r="Y15" s="19">
        <f>IFERROR('Pattern Design'!Z29/'Pattern Design'!Z30,"")</f>
        <v>1</v>
      </c>
      <c r="Z15" s="19">
        <f>IFERROR('Pattern Design'!AA29/'Pattern Design'!AA30,"")</f>
        <v>1</v>
      </c>
      <c r="AA15" s="19">
        <f>IFERROR('Pattern Design'!AB29/'Pattern Design'!AB30,"")</f>
        <v>1</v>
      </c>
      <c r="AB15" s="19">
        <f>IFERROR('Pattern Design'!AC29/'Pattern Design'!AC30,"")</f>
        <v>1</v>
      </c>
      <c r="AC15" s="19">
        <f>IFERROR('Pattern Design'!AD29/'Pattern Design'!AD30,"")</f>
        <v>1</v>
      </c>
      <c r="AD15" s="19">
        <f>IFERROR('Pattern Design'!AE29/'Pattern Design'!AE30,"")</f>
        <v>1</v>
      </c>
      <c r="AE15" s="19">
        <f>IFERROR('Pattern Design'!AF29/'Pattern Design'!AF30,"")</f>
        <v>1.1643835616438356</v>
      </c>
      <c r="AF15" s="19">
        <f>IFERROR('Pattern Design'!AG29/'Pattern Design'!AG30,"")</f>
        <v>1.1568627450980393</v>
      </c>
      <c r="AG15" s="19">
        <f>IFERROR('Pattern Design'!AH29/'Pattern Design'!AH30,"")</f>
        <v>1.0975609756097562</v>
      </c>
      <c r="AH15" s="19">
        <f>IFERROR('Pattern Design'!AI29/'Pattern Design'!AI30,"")</f>
        <v>1.1176470588235294</v>
      </c>
      <c r="AI15" s="19">
        <f>IFERROR('Pattern Design'!AJ29/'Pattern Design'!AJ30,"")</f>
        <v>1.1818181818181819</v>
      </c>
      <c r="AJ15" s="19">
        <f>IFERROR('Pattern Design'!AK29/'Pattern Design'!AK30,"")</f>
        <v>1.1176470588235294</v>
      </c>
      <c r="AK15" s="19">
        <f>IFERROR('Pattern Design'!AL29/'Pattern Design'!AL30,"")</f>
        <v>1.1176470588235294</v>
      </c>
      <c r="AL15" s="19">
        <f>IFERROR('Pattern Design'!AM29/'Pattern Design'!AM30,"")</f>
        <v>1.1176470588235294</v>
      </c>
      <c r="AM15" s="19">
        <f>IFERROR('Pattern Design'!AN29/'Pattern Design'!AN30,"")</f>
        <v>1.1176470588235294</v>
      </c>
      <c r="AN15" s="20" t="str">
        <f>IFERROR('Pattern Design'!AO29/'Pattern Design'!AO30,"")</f>
        <v/>
      </c>
    </row>
    <row r="16" spans="1:40" ht="27" customHeight="1" x14ac:dyDescent="0.35">
      <c r="A16" s="150">
        <v>3</v>
      </c>
      <c r="B16" s="156" t="str">
        <f>IFERROR('Pattern Design'!C29/'Pattern Design'!C31,"")</f>
        <v/>
      </c>
      <c r="C16" s="155">
        <f>IFERROR('Pattern Design'!D29/'Pattern Design'!D31,"")</f>
        <v>1.3571428571428572</v>
      </c>
      <c r="D16" s="155">
        <f>IFERROR('Pattern Design'!E29/'Pattern Design'!E31,"")</f>
        <v>1.3571428571428572</v>
      </c>
      <c r="E16" s="155">
        <f>IFERROR('Pattern Design'!F29/'Pattern Design'!F31,"")</f>
        <v>1.3571428571428572</v>
      </c>
      <c r="F16" s="155">
        <f>IFERROR('Pattern Design'!G29/'Pattern Design'!G31,"")</f>
        <v>1.3571428571428572</v>
      </c>
      <c r="G16" s="155">
        <f>IFERROR('Pattern Design'!H29/'Pattern Design'!H31,"")</f>
        <v>1.368421052631579</v>
      </c>
      <c r="H16" s="155">
        <f>IFERROR('Pattern Design'!I29/'Pattern Design'!I31,"")</f>
        <v>1.3571428571428572</v>
      </c>
      <c r="I16" s="155">
        <f>IFERROR('Pattern Design'!J29/'Pattern Design'!J31,"")</f>
        <v>1.3636363636363635</v>
      </c>
      <c r="J16" s="155">
        <f>IFERROR('Pattern Design'!K29/'Pattern Design'!K31,"")</f>
        <v>1.3409090909090908</v>
      </c>
      <c r="K16" s="155">
        <f>IFERROR('Pattern Design'!L29/'Pattern Design'!L31,"")</f>
        <v>1.3934426229508197</v>
      </c>
      <c r="L16" s="155">
        <f>IFERROR('Pattern Design'!M29/'Pattern Design'!M31,"")</f>
        <v>1.2048192771084338</v>
      </c>
      <c r="M16" s="155">
        <f>IFERROR('Pattern Design'!N29/'Pattern Design'!N31,"")</f>
        <v>1</v>
      </c>
      <c r="N16" s="155">
        <f>IFERROR('Pattern Design'!O29/'Pattern Design'!O31,"")</f>
        <v>1</v>
      </c>
      <c r="O16" s="155">
        <f>IFERROR('Pattern Design'!P29/'Pattern Design'!P31,"")</f>
        <v>1</v>
      </c>
      <c r="P16" s="155">
        <f>IFERROR('Pattern Design'!Q29/'Pattern Design'!Q31,"")</f>
        <v>1</v>
      </c>
      <c r="Q16" s="155">
        <f>IFERROR('Pattern Design'!R29/'Pattern Design'!R31,"")</f>
        <v>1</v>
      </c>
      <c r="R16" s="155">
        <f>IFERROR('Pattern Design'!S29/'Pattern Design'!S31,"")</f>
        <v>1</v>
      </c>
      <c r="S16" s="155">
        <f>IFERROR('Pattern Design'!T29/'Pattern Design'!T31,"")</f>
        <v>1</v>
      </c>
      <c r="T16" s="155">
        <f>IFERROR('Pattern Design'!U29/'Pattern Design'!U31,"")</f>
        <v>1</v>
      </c>
      <c r="U16" s="155">
        <f>IFERROR('Pattern Design'!V29/'Pattern Design'!V31,"")</f>
        <v>1</v>
      </c>
      <c r="V16" s="155">
        <f>IFERROR('Pattern Design'!W29/'Pattern Design'!W31,"")</f>
        <v>1</v>
      </c>
      <c r="W16" s="155">
        <f>IFERROR('Pattern Design'!X29/'Pattern Design'!X31,"")</f>
        <v>1</v>
      </c>
      <c r="X16" s="155">
        <f>IFERROR('Pattern Design'!Y29/'Pattern Design'!Y31,"")</f>
        <v>1</v>
      </c>
      <c r="Y16" s="155">
        <f>IFERROR('Pattern Design'!Z29/'Pattern Design'!Z31,"")</f>
        <v>1</v>
      </c>
      <c r="Z16" s="155">
        <f>IFERROR('Pattern Design'!AA29/'Pattern Design'!AA31,"")</f>
        <v>1</v>
      </c>
      <c r="AA16" s="155">
        <f>IFERROR('Pattern Design'!AB29/'Pattern Design'!AB31,"")</f>
        <v>1</v>
      </c>
      <c r="AB16" s="155">
        <f>IFERROR('Pattern Design'!AC29/'Pattern Design'!AC31,"")</f>
        <v>1</v>
      </c>
      <c r="AC16" s="155">
        <f>IFERROR('Pattern Design'!AD29/'Pattern Design'!AD31,"")</f>
        <v>1</v>
      </c>
      <c r="AD16" s="155">
        <f>IFERROR('Pattern Design'!AE29/'Pattern Design'!AE31,"")</f>
        <v>1.2048192771084338</v>
      </c>
      <c r="AE16" s="155">
        <f>IFERROR('Pattern Design'!AF29/'Pattern Design'!AF31,"")</f>
        <v>1.3934426229508197</v>
      </c>
      <c r="AF16" s="155">
        <f>IFERROR('Pattern Design'!AG29/'Pattern Design'!AG31,"")</f>
        <v>1.3409090909090908</v>
      </c>
      <c r="AG16" s="155">
        <f>IFERROR('Pattern Design'!AH29/'Pattern Design'!AH31,"")</f>
        <v>1.3636363636363635</v>
      </c>
      <c r="AH16" s="155">
        <f>IFERROR('Pattern Design'!AI29/'Pattern Design'!AI31,"")</f>
        <v>1.3571428571428572</v>
      </c>
      <c r="AI16" s="155">
        <f>IFERROR('Pattern Design'!AJ29/'Pattern Design'!AJ31,"")</f>
        <v>1.368421052631579</v>
      </c>
      <c r="AJ16" s="155">
        <f>IFERROR('Pattern Design'!AK29/'Pattern Design'!AK31,"")</f>
        <v>1.3571428571428572</v>
      </c>
      <c r="AK16" s="155">
        <f>IFERROR('Pattern Design'!AL29/'Pattern Design'!AL31,"")</f>
        <v>1.3571428571428572</v>
      </c>
      <c r="AL16" s="155">
        <f>IFERROR('Pattern Design'!AM29/'Pattern Design'!AM31,"")</f>
        <v>1.3571428571428572</v>
      </c>
      <c r="AM16" s="155">
        <f>IFERROR('Pattern Design'!AN29/'Pattern Design'!AN31,"")</f>
        <v>1.3571428571428572</v>
      </c>
      <c r="AN16" s="157" t="str">
        <f>IFERROR('Pattern Design'!AO29/'Pattern Design'!AO31,"")</f>
        <v/>
      </c>
    </row>
    <row r="17" spans="1:40" ht="27" customHeight="1" x14ac:dyDescent="0.35">
      <c r="A17" s="150">
        <v>4</v>
      </c>
      <c r="B17" s="156" t="str">
        <f>IFERROR('Pattern Design'!C29/'Pattern Design'!C32,"")</f>
        <v/>
      </c>
      <c r="C17" s="155">
        <f>IFERROR('Pattern Design'!D29/'Pattern Design'!D32,"")</f>
        <v>1.7272727272727273</v>
      </c>
      <c r="D17" s="155">
        <f>IFERROR('Pattern Design'!E29/'Pattern Design'!E32,"")</f>
        <v>1.7272727272727273</v>
      </c>
      <c r="E17" s="155">
        <f>IFERROR('Pattern Design'!F29/'Pattern Design'!F32,"")</f>
        <v>1.7272727272727273</v>
      </c>
      <c r="F17" s="155">
        <f>IFERROR('Pattern Design'!G29/'Pattern Design'!G32,"")</f>
        <v>1.7272727272727273</v>
      </c>
      <c r="G17" s="155">
        <f>IFERROR('Pattern Design'!H29/'Pattern Design'!H32,"")</f>
        <v>1.625</v>
      </c>
      <c r="H17" s="155">
        <f>IFERROR('Pattern Design'!I29/'Pattern Design'!I32,"")</f>
        <v>1.5833333333333333</v>
      </c>
      <c r="I17" s="155">
        <f>IFERROR('Pattern Design'!J29/'Pattern Design'!J32,"")</f>
        <v>1.6071428571428572</v>
      </c>
      <c r="J17" s="155">
        <f>IFERROR('Pattern Design'!K29/'Pattern Design'!K32,"")</f>
        <v>1.6857142857142857</v>
      </c>
      <c r="K17" s="155">
        <f>IFERROR('Pattern Design'!L29/'Pattern Design'!L32,"")</f>
        <v>1.6037735849056605</v>
      </c>
      <c r="L17" s="155">
        <f>IFERROR('Pattern Design'!M29/'Pattern Design'!M32,"")</f>
        <v>1.4285714285714286</v>
      </c>
      <c r="M17" s="155">
        <f>IFERROR('Pattern Design'!N29/'Pattern Design'!N32,"")</f>
        <v>1.2048192771084338</v>
      </c>
      <c r="N17" s="155">
        <f>IFERROR('Pattern Design'!O29/'Pattern Design'!O32,"")</f>
        <v>1</v>
      </c>
      <c r="O17" s="155">
        <f>IFERROR('Pattern Design'!P29/'Pattern Design'!P32,"")</f>
        <v>1</v>
      </c>
      <c r="P17" s="155">
        <f>IFERROR('Pattern Design'!Q29/'Pattern Design'!Q32,"")</f>
        <v>1</v>
      </c>
      <c r="Q17" s="155">
        <f>IFERROR('Pattern Design'!R29/'Pattern Design'!R32,"")</f>
        <v>1</v>
      </c>
      <c r="R17" s="155">
        <f>IFERROR('Pattern Design'!S29/'Pattern Design'!S32,"")</f>
        <v>1</v>
      </c>
      <c r="S17" s="155">
        <f>IFERROR('Pattern Design'!T29/'Pattern Design'!T32,"")</f>
        <v>1</v>
      </c>
      <c r="T17" s="155">
        <f>IFERROR('Pattern Design'!U29/'Pattern Design'!U32,"")</f>
        <v>1</v>
      </c>
      <c r="U17" s="155">
        <f>IFERROR('Pattern Design'!V29/'Pattern Design'!V32,"")</f>
        <v>1</v>
      </c>
      <c r="V17" s="155">
        <f>IFERROR('Pattern Design'!W29/'Pattern Design'!W32,"")</f>
        <v>1</v>
      </c>
      <c r="W17" s="155">
        <f>IFERROR('Pattern Design'!X29/'Pattern Design'!X32,"")</f>
        <v>1</v>
      </c>
      <c r="X17" s="155">
        <f>IFERROR('Pattern Design'!Y29/'Pattern Design'!Y32,"")</f>
        <v>1</v>
      </c>
      <c r="Y17" s="155">
        <f>IFERROR('Pattern Design'!Z29/'Pattern Design'!Z32,"")</f>
        <v>1</v>
      </c>
      <c r="Z17" s="155">
        <f>IFERROR('Pattern Design'!AA29/'Pattern Design'!AA32,"")</f>
        <v>1</v>
      </c>
      <c r="AA17" s="155">
        <f>IFERROR('Pattern Design'!AB29/'Pattern Design'!AB32,"")</f>
        <v>1</v>
      </c>
      <c r="AB17" s="155">
        <f>IFERROR('Pattern Design'!AC29/'Pattern Design'!AC32,"")</f>
        <v>1</v>
      </c>
      <c r="AC17" s="155">
        <f>IFERROR('Pattern Design'!AD29/'Pattern Design'!AD32,"")</f>
        <v>1.2048192771084338</v>
      </c>
      <c r="AD17" s="155">
        <f>IFERROR('Pattern Design'!AE29/'Pattern Design'!AE32,"")</f>
        <v>1.4285714285714286</v>
      </c>
      <c r="AE17" s="155">
        <f>IFERROR('Pattern Design'!AF29/'Pattern Design'!AF32,"")</f>
        <v>1.6037735849056605</v>
      </c>
      <c r="AF17" s="155">
        <f>IFERROR('Pattern Design'!AG29/'Pattern Design'!AG32,"")</f>
        <v>1.6857142857142857</v>
      </c>
      <c r="AG17" s="155">
        <f>IFERROR('Pattern Design'!AH29/'Pattern Design'!AH32,"")</f>
        <v>1.6071428571428572</v>
      </c>
      <c r="AH17" s="155">
        <f>IFERROR('Pattern Design'!AI29/'Pattern Design'!AI32,"")</f>
        <v>1.5833333333333333</v>
      </c>
      <c r="AI17" s="155">
        <f>IFERROR('Pattern Design'!AJ29/'Pattern Design'!AJ32,"")</f>
        <v>1.625</v>
      </c>
      <c r="AJ17" s="155">
        <f>IFERROR('Pattern Design'!AK29/'Pattern Design'!AK32,"")</f>
        <v>1.7272727272727273</v>
      </c>
      <c r="AK17" s="155">
        <f>IFERROR('Pattern Design'!AL29/'Pattern Design'!AL32,"")</f>
        <v>1.7272727272727273</v>
      </c>
      <c r="AL17" s="155">
        <f>IFERROR('Pattern Design'!AM29/'Pattern Design'!AM32,"")</f>
        <v>1.7272727272727273</v>
      </c>
      <c r="AM17" s="155">
        <f>IFERROR('Pattern Design'!AN29/'Pattern Design'!AN32,"")</f>
        <v>1.7272727272727273</v>
      </c>
      <c r="AN17" s="157" t="str">
        <f>IFERROR('Pattern Design'!AO29/'Pattern Design'!AO32,"")</f>
        <v/>
      </c>
    </row>
    <row r="18" spans="1:40" ht="27" customHeight="1" x14ac:dyDescent="0.35">
      <c r="A18" s="150">
        <v>5</v>
      </c>
      <c r="B18" s="156" t="str">
        <f>IFERROR('Pattern Design'!C29/'Pattern Design'!C33,"")</f>
        <v/>
      </c>
      <c r="C18" s="155">
        <f>IFERROR('Pattern Design'!D29/'Pattern Design'!D33,"")</f>
        <v>1.9</v>
      </c>
      <c r="D18" s="155">
        <f>IFERROR('Pattern Design'!E29/'Pattern Design'!E33,"")</f>
        <v>1.9</v>
      </c>
      <c r="E18" s="155">
        <f>IFERROR('Pattern Design'!F29/'Pattern Design'!F33,"")</f>
        <v>1.9</v>
      </c>
      <c r="F18" s="155">
        <f>IFERROR('Pattern Design'!G29/'Pattern Design'!G33,"")</f>
        <v>1.9</v>
      </c>
      <c r="G18" s="155">
        <f>IFERROR('Pattern Design'!H29/'Pattern Design'!H33,"")</f>
        <v>2.1666666666666665</v>
      </c>
      <c r="H18" s="155">
        <f>IFERROR('Pattern Design'!I29/'Pattern Design'!I33,"")</f>
        <v>2</v>
      </c>
      <c r="I18" s="155">
        <f>IFERROR('Pattern Design'!J29/'Pattern Design'!J33,"")</f>
        <v>2.0454545454545454</v>
      </c>
      <c r="J18" s="155">
        <f>IFERROR('Pattern Design'!K29/'Pattern Design'!K33,"")</f>
        <v>2.1071428571428572</v>
      </c>
      <c r="K18" s="155">
        <f>IFERROR('Pattern Design'!L29/'Pattern Design'!L33,"")</f>
        <v>2.0238095238095237</v>
      </c>
      <c r="L18" s="155">
        <f>IFERROR('Pattern Design'!M29/'Pattern Design'!M33,"")</f>
        <v>1.8518518518518519</v>
      </c>
      <c r="M18" s="155">
        <f>IFERROR('Pattern Design'!N29/'Pattern Design'!N33,"")</f>
        <v>1.5151515151515151</v>
      </c>
      <c r="N18" s="155">
        <f>IFERROR('Pattern Design'!O29/'Pattern Design'!O33,"")</f>
        <v>1</v>
      </c>
      <c r="O18" s="155">
        <f>IFERROR('Pattern Design'!P29/'Pattern Design'!P33,"")</f>
        <v>1</v>
      </c>
      <c r="P18" s="155">
        <f>IFERROR('Pattern Design'!Q29/'Pattern Design'!Q33,"")</f>
        <v>1</v>
      </c>
      <c r="Q18" s="155">
        <f>IFERROR('Pattern Design'!R29/'Pattern Design'!R33,"")</f>
        <v>1</v>
      </c>
      <c r="R18" s="155">
        <f>IFERROR('Pattern Design'!S29/'Pattern Design'!S33,"")</f>
        <v>1</v>
      </c>
      <c r="S18" s="155">
        <f>IFERROR('Pattern Design'!T29/'Pattern Design'!T33,"")</f>
        <v>1</v>
      </c>
      <c r="T18" s="155">
        <f>IFERROR('Pattern Design'!U29/'Pattern Design'!U33,"")</f>
        <v>1</v>
      </c>
      <c r="U18" s="155">
        <f>IFERROR('Pattern Design'!V29/'Pattern Design'!V33,"")</f>
        <v>1</v>
      </c>
      <c r="V18" s="155">
        <f>IFERROR('Pattern Design'!W29/'Pattern Design'!W33,"")</f>
        <v>1</v>
      </c>
      <c r="W18" s="155">
        <f>IFERROR('Pattern Design'!X29/'Pattern Design'!X33,"")</f>
        <v>1</v>
      </c>
      <c r="X18" s="155">
        <f>IFERROR('Pattern Design'!Y29/'Pattern Design'!Y33,"")</f>
        <v>1</v>
      </c>
      <c r="Y18" s="155">
        <f>IFERROR('Pattern Design'!Z29/'Pattern Design'!Z33,"")</f>
        <v>1</v>
      </c>
      <c r="Z18" s="155">
        <f>IFERROR('Pattern Design'!AA29/'Pattern Design'!AA33,"")</f>
        <v>1</v>
      </c>
      <c r="AA18" s="155">
        <f>IFERROR('Pattern Design'!AB29/'Pattern Design'!AB33,"")</f>
        <v>1</v>
      </c>
      <c r="AB18" s="155">
        <f>IFERROR('Pattern Design'!AC29/'Pattern Design'!AC33,"")</f>
        <v>1</v>
      </c>
      <c r="AC18" s="155">
        <f>IFERROR('Pattern Design'!AD29/'Pattern Design'!AD33,"")</f>
        <v>1.5151515151515151</v>
      </c>
      <c r="AD18" s="155">
        <f>IFERROR('Pattern Design'!AE29/'Pattern Design'!AE33,"")</f>
        <v>1.8518518518518519</v>
      </c>
      <c r="AE18" s="155">
        <f>IFERROR('Pattern Design'!AF29/'Pattern Design'!AF33,"")</f>
        <v>2.0238095238095237</v>
      </c>
      <c r="AF18" s="155">
        <f>IFERROR('Pattern Design'!AG29/'Pattern Design'!AG33,"")</f>
        <v>2.1071428571428572</v>
      </c>
      <c r="AG18" s="155">
        <f>IFERROR('Pattern Design'!AH29/'Pattern Design'!AH33,"")</f>
        <v>2.0454545454545454</v>
      </c>
      <c r="AH18" s="155">
        <f>IFERROR('Pattern Design'!AI29/'Pattern Design'!AI33,"")</f>
        <v>2</v>
      </c>
      <c r="AI18" s="155">
        <f>IFERROR('Pattern Design'!AJ29/'Pattern Design'!AJ33,"")</f>
        <v>2.1666666666666665</v>
      </c>
      <c r="AJ18" s="155">
        <f>IFERROR('Pattern Design'!AK29/'Pattern Design'!AK33,"")</f>
        <v>1.9</v>
      </c>
      <c r="AK18" s="155">
        <f>IFERROR('Pattern Design'!AL29/'Pattern Design'!AL33,"")</f>
        <v>1.9</v>
      </c>
      <c r="AL18" s="155">
        <f>IFERROR('Pattern Design'!AM29/'Pattern Design'!AM33,"")</f>
        <v>1.9</v>
      </c>
      <c r="AM18" s="155">
        <f>IFERROR('Pattern Design'!AN29/'Pattern Design'!AN33,"")</f>
        <v>1.9</v>
      </c>
      <c r="AN18" s="157" t="str">
        <f>IFERROR('Pattern Design'!AO29/'Pattern Design'!AO33,"")</f>
        <v/>
      </c>
    </row>
    <row r="19" spans="1:40" ht="27" customHeight="1" x14ac:dyDescent="0.35">
      <c r="A19" s="150">
        <v>6</v>
      </c>
      <c r="B19" s="156" t="str">
        <f>IFERROR('Pattern Design'!C29/'Pattern Design'!C34,"")</f>
        <v/>
      </c>
      <c r="C19" s="155">
        <f>IFERROR('Pattern Design'!D29/'Pattern Design'!D34,"")</f>
        <v>2.375</v>
      </c>
      <c r="D19" s="155">
        <f>IFERROR('Pattern Design'!E29/'Pattern Design'!E34,"")</f>
        <v>2.375</v>
      </c>
      <c r="E19" s="155">
        <f>IFERROR('Pattern Design'!F29/'Pattern Design'!F34,"")</f>
        <v>2.375</v>
      </c>
      <c r="F19" s="155">
        <f>IFERROR('Pattern Design'!G29/'Pattern Design'!G34,"")</f>
        <v>2.375</v>
      </c>
      <c r="G19" s="155">
        <f>IFERROR('Pattern Design'!H29/'Pattern Design'!H34,"")</f>
        <v>2.8888888888888888</v>
      </c>
      <c r="H19" s="155">
        <f>IFERROR('Pattern Design'!I29/'Pattern Design'!I34,"")</f>
        <v>2.7142857142857144</v>
      </c>
      <c r="I19" s="155">
        <f>IFERROR('Pattern Design'!J29/'Pattern Design'!J34,"")</f>
        <v>2.8125</v>
      </c>
      <c r="J19" s="155">
        <f>IFERROR('Pattern Design'!K29/'Pattern Design'!K34,"")</f>
        <v>2.95</v>
      </c>
      <c r="K19" s="155">
        <f>IFERROR('Pattern Design'!L29/'Pattern Design'!L34,"")</f>
        <v>2.8333333333333335</v>
      </c>
      <c r="L19" s="155">
        <f>IFERROR('Pattern Design'!M29/'Pattern Design'!M34,"")</f>
        <v>2.5</v>
      </c>
      <c r="M19" s="155">
        <f>IFERROR('Pattern Design'!N29/'Pattern Design'!N34,"")</f>
        <v>2.0833333333333335</v>
      </c>
      <c r="N19" s="155">
        <f>IFERROR('Pattern Design'!O29/'Pattern Design'!O34,"")</f>
        <v>1.3157894736842106</v>
      </c>
      <c r="O19" s="155">
        <f>IFERROR('Pattern Design'!P29/'Pattern Design'!P34,"")</f>
        <v>1.3157894736842106</v>
      </c>
      <c r="P19" s="155">
        <f>IFERROR('Pattern Design'!Q29/'Pattern Design'!Q34,"")</f>
        <v>1.3157894736842106</v>
      </c>
      <c r="Q19" s="155">
        <f>IFERROR('Pattern Design'!R29/'Pattern Design'!R34,"")</f>
        <v>1.3157894736842106</v>
      </c>
      <c r="R19" s="155">
        <f>IFERROR('Pattern Design'!S29/'Pattern Design'!S34,"")</f>
        <v>1.3157894736842106</v>
      </c>
      <c r="S19" s="155">
        <f>IFERROR('Pattern Design'!T29/'Pattern Design'!T34,"")</f>
        <v>1.3157894736842106</v>
      </c>
      <c r="T19" s="155">
        <f>IFERROR('Pattern Design'!U29/'Pattern Design'!U34,"")</f>
        <v>1.3157894736842106</v>
      </c>
      <c r="U19" s="155">
        <f>IFERROR('Pattern Design'!V29/'Pattern Design'!V34,"")</f>
        <v>1.3157894736842106</v>
      </c>
      <c r="V19" s="155">
        <f>IFERROR('Pattern Design'!W29/'Pattern Design'!W34,"")</f>
        <v>1.3157894736842106</v>
      </c>
      <c r="W19" s="155">
        <f>IFERROR('Pattern Design'!X29/'Pattern Design'!X34,"")</f>
        <v>1.3157894736842106</v>
      </c>
      <c r="X19" s="155">
        <f>IFERROR('Pattern Design'!Y29/'Pattern Design'!Y34,"")</f>
        <v>1.3157894736842106</v>
      </c>
      <c r="Y19" s="155">
        <f>IFERROR('Pattern Design'!Z29/'Pattern Design'!Z34,"")</f>
        <v>1.3157894736842106</v>
      </c>
      <c r="Z19" s="155">
        <f>IFERROR('Pattern Design'!AA29/'Pattern Design'!AA34,"")</f>
        <v>1.3157894736842106</v>
      </c>
      <c r="AA19" s="155">
        <f>IFERROR('Pattern Design'!AB29/'Pattern Design'!AB34,"")</f>
        <v>1.3157894736842106</v>
      </c>
      <c r="AB19" s="155">
        <f>IFERROR('Pattern Design'!AC29/'Pattern Design'!AC34,"")</f>
        <v>1.3157894736842106</v>
      </c>
      <c r="AC19" s="155">
        <f>IFERROR('Pattern Design'!AD29/'Pattern Design'!AD34,"")</f>
        <v>2.0833333333333335</v>
      </c>
      <c r="AD19" s="155">
        <f>IFERROR('Pattern Design'!AE29/'Pattern Design'!AE34,"")</f>
        <v>2.5</v>
      </c>
      <c r="AE19" s="155">
        <f>IFERROR('Pattern Design'!AF29/'Pattern Design'!AF34,"")</f>
        <v>2.8333333333333335</v>
      </c>
      <c r="AF19" s="155">
        <f>IFERROR('Pattern Design'!AG29/'Pattern Design'!AG34,"")</f>
        <v>2.95</v>
      </c>
      <c r="AG19" s="155">
        <f>IFERROR('Pattern Design'!AH29/'Pattern Design'!AH34,"")</f>
        <v>2.8125</v>
      </c>
      <c r="AH19" s="155">
        <f>IFERROR('Pattern Design'!AI29/'Pattern Design'!AI34,"")</f>
        <v>2.7142857142857144</v>
      </c>
      <c r="AI19" s="155">
        <f>IFERROR('Pattern Design'!AJ29/'Pattern Design'!AJ34,"")</f>
        <v>2.8888888888888888</v>
      </c>
      <c r="AJ19" s="155">
        <f>IFERROR('Pattern Design'!AK29/'Pattern Design'!AK34,"")</f>
        <v>2.375</v>
      </c>
      <c r="AK19" s="155">
        <f>IFERROR('Pattern Design'!AL29/'Pattern Design'!AL34,"")</f>
        <v>2.375</v>
      </c>
      <c r="AL19" s="155">
        <f>IFERROR('Pattern Design'!AM29/'Pattern Design'!AM34,"")</f>
        <v>2.375</v>
      </c>
      <c r="AM19" s="155">
        <f>IFERROR('Pattern Design'!AN29/'Pattern Design'!AN34,"")</f>
        <v>2.375</v>
      </c>
      <c r="AN19" s="157" t="str">
        <f>IFERROR('Pattern Design'!AO29/'Pattern Design'!AO34,"")</f>
        <v/>
      </c>
    </row>
    <row r="20" spans="1:40" ht="27" customHeight="1" x14ac:dyDescent="0.35">
      <c r="A20" s="150">
        <v>7</v>
      </c>
      <c r="B20" s="156" t="str">
        <f>IFERROR('Pattern Design'!C29/'Pattern Design'!C35,"")</f>
        <v/>
      </c>
      <c r="C20" s="155">
        <f>IFERROR('Pattern Design'!D29/'Pattern Design'!D35,"")</f>
        <v>3.1666666666666665</v>
      </c>
      <c r="D20" s="155">
        <f>IFERROR('Pattern Design'!E29/'Pattern Design'!E35,"")</f>
        <v>3.1666666666666665</v>
      </c>
      <c r="E20" s="155">
        <f>IFERROR('Pattern Design'!F29/'Pattern Design'!F35,"")</f>
        <v>3.1666666666666665</v>
      </c>
      <c r="F20" s="155">
        <f>IFERROR('Pattern Design'!G29/'Pattern Design'!G35,"")</f>
        <v>3.1666666666666665</v>
      </c>
      <c r="G20" s="155">
        <f>IFERROR('Pattern Design'!H29/'Pattern Design'!H35,"")</f>
        <v>3.7142857142857144</v>
      </c>
      <c r="H20" s="155">
        <f>IFERROR('Pattern Design'!I29/'Pattern Design'!I35,"")</f>
        <v>4.2222222222222223</v>
      </c>
      <c r="I20" s="155">
        <f>IFERROR('Pattern Design'!J29/'Pattern Design'!J35,"")</f>
        <v>4.0909090909090908</v>
      </c>
      <c r="J20" s="155">
        <f>IFERROR('Pattern Design'!K29/'Pattern Design'!K35,"")</f>
        <v>4.2142857142857144</v>
      </c>
      <c r="K20" s="155">
        <f>IFERROR('Pattern Design'!L29/'Pattern Design'!L35,"")</f>
        <v>4.25</v>
      </c>
      <c r="L20" s="155">
        <f>IFERROR('Pattern Design'!M29/'Pattern Design'!M35,"")</f>
        <v>3.5714285714285716</v>
      </c>
      <c r="M20" s="155">
        <f>IFERROR('Pattern Design'!N29/'Pattern Design'!N35,"")</f>
        <v>3.0303030303030303</v>
      </c>
      <c r="N20" s="155">
        <f>IFERROR('Pattern Design'!O29/'Pattern Design'!O35,"")</f>
        <v>1.8867924528301887</v>
      </c>
      <c r="O20" s="155">
        <f>IFERROR('Pattern Design'!P29/'Pattern Design'!P35,"")</f>
        <v>1.8867924528301887</v>
      </c>
      <c r="P20" s="155">
        <f>IFERROR('Pattern Design'!Q29/'Pattern Design'!Q35,"")</f>
        <v>1.8867924528301887</v>
      </c>
      <c r="Q20" s="155">
        <f>IFERROR('Pattern Design'!R29/'Pattern Design'!R35,"")</f>
        <v>1.8867924528301887</v>
      </c>
      <c r="R20" s="155">
        <f>IFERROR('Pattern Design'!S29/'Pattern Design'!S35,"")</f>
        <v>1.8867924528301887</v>
      </c>
      <c r="S20" s="155">
        <f>IFERROR('Pattern Design'!T29/'Pattern Design'!T35,"")</f>
        <v>1.8867924528301887</v>
      </c>
      <c r="T20" s="155">
        <f>IFERROR('Pattern Design'!U29/'Pattern Design'!U35,"")</f>
        <v>1.8867924528301887</v>
      </c>
      <c r="U20" s="155">
        <f>IFERROR('Pattern Design'!V29/'Pattern Design'!V35,"")</f>
        <v>1.8867924528301887</v>
      </c>
      <c r="V20" s="155">
        <f>IFERROR('Pattern Design'!W29/'Pattern Design'!W35,"")</f>
        <v>1.8867924528301887</v>
      </c>
      <c r="W20" s="155">
        <f>IFERROR('Pattern Design'!X29/'Pattern Design'!X35,"")</f>
        <v>1.8867924528301887</v>
      </c>
      <c r="X20" s="155">
        <f>IFERROR('Pattern Design'!Y29/'Pattern Design'!Y35,"")</f>
        <v>1.8867924528301887</v>
      </c>
      <c r="Y20" s="155">
        <f>IFERROR('Pattern Design'!Z29/'Pattern Design'!Z35,"")</f>
        <v>1.8867924528301887</v>
      </c>
      <c r="Z20" s="155">
        <f>IFERROR('Pattern Design'!AA29/'Pattern Design'!AA35,"")</f>
        <v>1.8867924528301887</v>
      </c>
      <c r="AA20" s="155">
        <f>IFERROR('Pattern Design'!AB29/'Pattern Design'!AB35,"")</f>
        <v>1.8867924528301887</v>
      </c>
      <c r="AB20" s="155">
        <f>IFERROR('Pattern Design'!AC29/'Pattern Design'!AC35,"")</f>
        <v>1.8867924528301887</v>
      </c>
      <c r="AC20" s="155">
        <f>IFERROR('Pattern Design'!AD29/'Pattern Design'!AD35,"")</f>
        <v>3.0303030303030303</v>
      </c>
      <c r="AD20" s="155">
        <f>IFERROR('Pattern Design'!AE29/'Pattern Design'!AE35,"")</f>
        <v>3.5714285714285716</v>
      </c>
      <c r="AE20" s="155">
        <f>IFERROR('Pattern Design'!AF29/'Pattern Design'!AF35,"")</f>
        <v>4.25</v>
      </c>
      <c r="AF20" s="155">
        <f>IFERROR('Pattern Design'!AG29/'Pattern Design'!AG35,"")</f>
        <v>4.2142857142857144</v>
      </c>
      <c r="AG20" s="155">
        <f>IFERROR('Pattern Design'!AH29/'Pattern Design'!AH35,"")</f>
        <v>4.0909090909090908</v>
      </c>
      <c r="AH20" s="155">
        <f>IFERROR('Pattern Design'!AI29/'Pattern Design'!AI35,"")</f>
        <v>4.2222222222222223</v>
      </c>
      <c r="AI20" s="155">
        <f>IFERROR('Pattern Design'!AJ29/'Pattern Design'!AJ35,"")</f>
        <v>3.7142857142857144</v>
      </c>
      <c r="AJ20" s="155">
        <f>IFERROR('Pattern Design'!AK29/'Pattern Design'!AK35,"")</f>
        <v>3.1666666666666665</v>
      </c>
      <c r="AK20" s="155">
        <f>IFERROR('Pattern Design'!AL29/'Pattern Design'!AL35,"")</f>
        <v>3.1666666666666665</v>
      </c>
      <c r="AL20" s="155">
        <f>IFERROR('Pattern Design'!AM29/'Pattern Design'!AM35,"")</f>
        <v>3.1666666666666665</v>
      </c>
      <c r="AM20" s="155">
        <f>IFERROR('Pattern Design'!AN29/'Pattern Design'!AN35,"")</f>
        <v>3.1666666666666665</v>
      </c>
      <c r="AN20" s="157" t="str">
        <f>IFERROR('Pattern Design'!AO29/'Pattern Design'!AO35,"")</f>
        <v/>
      </c>
    </row>
    <row r="21" spans="1:40" ht="27" customHeight="1" thickBot="1" x14ac:dyDescent="0.4">
      <c r="A21" s="151">
        <v>8</v>
      </c>
      <c r="B21" s="158" t="str">
        <f>IFERROR('Pattern Design'!C29/'Pattern Design'!C36,"")</f>
        <v/>
      </c>
      <c r="C21" s="159" t="str">
        <f>IFERROR('Pattern Design'!D29/'Pattern Design'!D36,"")</f>
        <v/>
      </c>
      <c r="D21" s="159" t="str">
        <f>IFERROR('Pattern Design'!E29/'Pattern Design'!E36,"")</f>
        <v/>
      </c>
      <c r="E21" s="159" t="str">
        <f>IFERROR('Pattern Design'!F29/'Pattern Design'!F36,"")</f>
        <v/>
      </c>
      <c r="F21" s="159" t="str">
        <f>IFERROR('Pattern Design'!G29/'Pattern Design'!G36,"")</f>
        <v/>
      </c>
      <c r="G21" s="159" t="str">
        <f>IFERROR('Pattern Design'!H29/'Pattern Design'!H36,"")</f>
        <v/>
      </c>
      <c r="H21" s="159" t="str">
        <f>IFERROR('Pattern Design'!I29/'Pattern Design'!I36,"")</f>
        <v/>
      </c>
      <c r="I21" s="159" t="str">
        <f>IFERROR('Pattern Design'!J29/'Pattern Design'!J36,"")</f>
        <v/>
      </c>
      <c r="J21" s="159" t="str">
        <f>IFERROR('Pattern Design'!K29/'Pattern Design'!K36,"")</f>
        <v/>
      </c>
      <c r="K21" s="159" t="str">
        <f>IFERROR('Pattern Design'!L29/'Pattern Design'!L36,"")</f>
        <v/>
      </c>
      <c r="L21" s="159" t="str">
        <f>IFERROR('Pattern Design'!M29/'Pattern Design'!M36,"")</f>
        <v/>
      </c>
      <c r="M21" s="159" t="str">
        <f>IFERROR('Pattern Design'!N29/'Pattern Design'!N36,"")</f>
        <v/>
      </c>
      <c r="N21" s="159" t="str">
        <f>IFERROR('Pattern Design'!O29/'Pattern Design'!O36,"")</f>
        <v/>
      </c>
      <c r="O21" s="159" t="str">
        <f>IFERROR('Pattern Design'!P29/'Pattern Design'!P36,"")</f>
        <v/>
      </c>
      <c r="P21" s="159" t="str">
        <f>IFERROR('Pattern Design'!Q29/'Pattern Design'!Q36,"")</f>
        <v/>
      </c>
      <c r="Q21" s="159" t="str">
        <f>IFERROR('Pattern Design'!R29/'Pattern Design'!R36,"")</f>
        <v/>
      </c>
      <c r="R21" s="159" t="str">
        <f>IFERROR('Pattern Design'!S29/'Pattern Design'!S36,"")</f>
        <v/>
      </c>
      <c r="S21" s="159" t="str">
        <f>IFERROR('Pattern Design'!T29/'Pattern Design'!T36,"")</f>
        <v/>
      </c>
      <c r="T21" s="159" t="str">
        <f>IFERROR('Pattern Design'!U29/'Pattern Design'!U36,"")</f>
        <v/>
      </c>
      <c r="U21" s="159" t="str">
        <f>IFERROR('Pattern Design'!V29/'Pattern Design'!V36,"")</f>
        <v/>
      </c>
      <c r="V21" s="159" t="str">
        <f>IFERROR('Pattern Design'!W29/'Pattern Design'!W36,"")</f>
        <v/>
      </c>
      <c r="W21" s="159" t="str">
        <f>IFERROR('Pattern Design'!X29/'Pattern Design'!X36,"")</f>
        <v/>
      </c>
      <c r="X21" s="159" t="str">
        <f>IFERROR('Pattern Design'!Y29/'Pattern Design'!Y36,"")</f>
        <v/>
      </c>
      <c r="Y21" s="159" t="str">
        <f>IFERROR('Pattern Design'!Z29/'Pattern Design'!Z36,"")</f>
        <v/>
      </c>
      <c r="Z21" s="159" t="str">
        <f>IFERROR('Pattern Design'!AA29/'Pattern Design'!AA36,"")</f>
        <v/>
      </c>
      <c r="AA21" s="159" t="str">
        <f>IFERROR('Pattern Design'!AB29/'Pattern Design'!AB36,"")</f>
        <v/>
      </c>
      <c r="AB21" s="159" t="str">
        <f>IFERROR('Pattern Design'!AC29/'Pattern Design'!AC36,"")</f>
        <v/>
      </c>
      <c r="AC21" s="159" t="str">
        <f>IFERROR('Pattern Design'!AD29/'Pattern Design'!AD36,"")</f>
        <v/>
      </c>
      <c r="AD21" s="159" t="str">
        <f>IFERROR('Pattern Design'!AE29/'Pattern Design'!AE36,"")</f>
        <v/>
      </c>
      <c r="AE21" s="159" t="str">
        <f>IFERROR('Pattern Design'!AF29/'Pattern Design'!AF36,"")</f>
        <v/>
      </c>
      <c r="AF21" s="159" t="str">
        <f>IFERROR('Pattern Design'!AG29/'Pattern Design'!AG36,"")</f>
        <v/>
      </c>
      <c r="AG21" s="159" t="str">
        <f>IFERROR('Pattern Design'!AH29/'Pattern Design'!AH36,"")</f>
        <v/>
      </c>
      <c r="AH21" s="159" t="str">
        <f>IFERROR('Pattern Design'!AI29/'Pattern Design'!AI36,"")</f>
        <v/>
      </c>
      <c r="AI21" s="159" t="str">
        <f>IFERROR('Pattern Design'!AJ29/'Pattern Design'!AJ36,"")</f>
        <v/>
      </c>
      <c r="AJ21" s="159" t="str">
        <f>IFERROR('Pattern Design'!AK29/'Pattern Design'!AK36,"")</f>
        <v/>
      </c>
      <c r="AK21" s="159" t="str">
        <f>IFERROR('Pattern Design'!AL29/'Pattern Design'!AL36,"")</f>
        <v/>
      </c>
      <c r="AL21" s="159" t="str">
        <f>IFERROR('Pattern Design'!AM29/'Pattern Design'!AM36,"")</f>
        <v/>
      </c>
      <c r="AM21" s="159" t="str">
        <f>IFERROR('Pattern Design'!AN29/'Pattern Design'!AN36,"")</f>
        <v/>
      </c>
      <c r="AN21" s="160" t="str">
        <f>IFERROR('Pattern Design'!AO29/'Pattern Design'!AO36,"")</f>
        <v/>
      </c>
    </row>
    <row r="22" spans="1:40" ht="40.15" customHeight="1" thickBot="1" x14ac:dyDescent="0.25">
      <c r="A22" s="347" t="s">
        <v>129</v>
      </c>
      <c r="B22" s="348"/>
      <c r="C22" s="348"/>
      <c r="D22" s="348"/>
      <c r="E22" s="348"/>
      <c r="F22" s="348"/>
      <c r="G22" s="348"/>
      <c r="H22" s="348"/>
      <c r="I22" s="348"/>
      <c r="J22" s="348"/>
      <c r="K22" s="348"/>
      <c r="L22" s="348"/>
      <c r="M22" s="348"/>
      <c r="N22" s="348"/>
      <c r="O22" s="348"/>
      <c r="P22" s="348"/>
      <c r="Q22" s="348"/>
      <c r="R22" s="348"/>
      <c r="S22" s="348"/>
      <c r="T22" s="348"/>
      <c r="U22" s="348"/>
      <c r="V22" s="348"/>
      <c r="W22" s="348"/>
      <c r="X22" s="348"/>
      <c r="Y22" s="348"/>
      <c r="Z22" s="348"/>
      <c r="AA22" s="348"/>
      <c r="AB22" s="348"/>
      <c r="AC22" s="348"/>
      <c r="AD22" s="348"/>
      <c r="AE22" s="348"/>
      <c r="AF22" s="348"/>
      <c r="AG22" s="348"/>
      <c r="AH22" s="348"/>
      <c r="AI22" s="348"/>
      <c r="AJ22" s="348"/>
      <c r="AK22" s="348"/>
      <c r="AL22" s="348"/>
      <c r="AM22" s="348"/>
      <c r="AN22" s="349"/>
    </row>
  </sheetData>
  <sheetProtection algorithmName="SHA-512" hashValue="HpEbWOJ7A+06qe1muhwmHQDVzx79krYtGtNTLMUclGHZiGtOotxfklBWqbAuYYn+KCvtqVzAleJ+HSNyXIjaLg==" saltValue="hX0ylMjpa4y/69tftfYsOg==" spinCount="100000" sheet="1" selectLockedCells="1"/>
  <mergeCells count="41"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</mergeCells>
  <phoneticPr fontId="5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159C-4C1E-4475-A812-83FA24EAC262}">
  <sheetPr>
    <tabColor rgb="FF7030A0"/>
    <pageSetUpPr fitToPage="1"/>
  </sheetPr>
  <dimension ref="A1:AP141"/>
  <sheetViews>
    <sheetView zoomScaleNormal="100" workbookViewId="0">
      <selection activeCell="Q50" sqref="Q50"/>
    </sheetView>
  </sheetViews>
  <sheetFormatPr defaultColWidth="8.85546875" defaultRowHeight="15" x14ac:dyDescent="0.25"/>
  <cols>
    <col min="1" max="1" width="3.140625" style="189" customWidth="1"/>
    <col min="2" max="40" width="1.28515625" style="188" customWidth="1"/>
    <col min="41" max="41" width="5" style="188" bestFit="1" customWidth="1"/>
    <col min="42" max="16384" width="8.85546875" style="188"/>
  </cols>
  <sheetData>
    <row r="1" spans="1:42" ht="33.6" customHeight="1" thickBot="1" x14ac:dyDescent="0.3">
      <c r="A1" s="204"/>
      <c r="B1" s="354" t="str">
        <f>IF('Pattern Design'!T10="","",'Pattern Design'!T10)</f>
        <v>22BDA39</v>
      </c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5"/>
      <c r="AF1" s="355"/>
      <c r="AG1" s="355"/>
      <c r="AH1" s="355"/>
      <c r="AI1" s="355"/>
      <c r="AJ1" s="355"/>
      <c r="AK1" s="355"/>
      <c r="AL1" s="355"/>
      <c r="AM1" s="355"/>
      <c r="AN1" s="356"/>
      <c r="AO1" s="206"/>
      <c r="AP1" s="206"/>
    </row>
    <row r="2" spans="1:42" ht="8.65" customHeight="1" x14ac:dyDescent="0.25">
      <c r="B2" s="192" t="str">
        <f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193" t="str">
        <f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193" t="str">
        <f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193" t="str">
        <f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193" t="str">
        <f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193" t="str">
        <f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193" t="str">
        <f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193" t="str">
        <f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193" t="str">
        <f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193" t="str">
        <f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193" t="str">
        <f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193" t="str">
        <f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193" t="str">
        <f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193" t="str">
        <f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/>
      </c>
      <c r="P2" s="193" t="str">
        <f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193" t="str">
        <f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193" t="str">
        <f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193" t="str">
        <f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193" t="str">
        <f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193" t="str">
        <f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193" t="str">
        <f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193" t="str">
        <f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193" t="str">
        <f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193" t="str">
        <f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193" t="str">
        <f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193" t="str">
        <f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193" t="str">
        <f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193" t="str">
        <f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193" t="str">
        <f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193" t="str">
        <f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193" t="str">
        <f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193" t="str">
        <f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193" t="str">
        <f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193" t="str">
        <f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193" t="str">
        <f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193" t="str">
        <f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193" t="str">
        <f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193" t="str">
        <f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194" t="str">
        <f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208">
        <v>59.5</v>
      </c>
      <c r="AP2" s="206"/>
    </row>
    <row r="3" spans="1:42" ht="8.65" customHeight="1" x14ac:dyDescent="0.25">
      <c r="B3" s="190" t="str">
        <f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191" t="str">
        <f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191" t="str">
        <f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191" t="str">
        <f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191" t="str">
        <f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191" t="str">
        <f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191" t="str">
        <f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191" t="str">
        <f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191" t="str">
        <f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191" t="str">
        <f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191" t="str">
        <f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191" t="str">
        <f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191" t="str">
        <f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191" t="str">
        <f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/>
      </c>
      <c r="P3" s="191" t="str">
        <f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191" t="str">
        <f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191" t="str">
        <f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191" t="str">
        <f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191" t="str">
        <f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191" t="str">
        <f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191" t="str">
        <f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191" t="str">
        <f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191" t="str">
        <f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191" t="str">
        <f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191" t="str">
        <f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191" t="str">
        <f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191" t="str">
        <f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191" t="str">
        <f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191" t="str">
        <f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191" t="str">
        <f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191" t="str">
        <f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191" t="str">
        <f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191" t="str">
        <f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191" t="str">
        <f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191" t="str">
        <f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191" t="str">
        <f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191" t="str">
        <f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191" t="str">
        <f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195" t="str">
        <f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208">
        <v>59</v>
      </c>
      <c r="AP3" s="206"/>
    </row>
    <row r="4" spans="1:42" ht="8.65" customHeight="1" x14ac:dyDescent="0.25">
      <c r="B4" s="190" t="str">
        <f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191" t="str">
        <f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191" t="str">
        <f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191" t="str">
        <f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191" t="str">
        <f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191" t="str">
        <f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191" t="str">
        <f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191" t="str">
        <f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191" t="str">
        <f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191" t="str">
        <f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191" t="str">
        <f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191" t="str">
        <f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191" t="str">
        <f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191" t="str">
        <f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/>
      </c>
      <c r="P4" s="191" t="str">
        <f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191" t="str">
        <f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191" t="str">
        <f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191" t="str">
        <f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191" t="str">
        <f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191" t="str">
        <f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191" t="str">
        <f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191" t="str">
        <f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191" t="str">
        <f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191" t="str">
        <f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191" t="str">
        <f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191" t="str">
        <f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191" t="str">
        <f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191" t="str">
        <f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191" t="str">
        <f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191" t="str">
        <f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191" t="str">
        <f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191" t="str">
        <f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191" t="str">
        <f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191" t="str">
        <f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191" t="str">
        <f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191" t="str">
        <f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191" t="str">
        <f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191" t="str">
        <f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195" t="str">
        <f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208">
        <v>58.5</v>
      </c>
      <c r="AP4" s="206"/>
    </row>
    <row r="5" spans="1:42" ht="8.65" customHeight="1" x14ac:dyDescent="0.25">
      <c r="B5" s="190" t="str">
        <f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191" t="str">
        <f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191" t="str">
        <f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191" t="str">
        <f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191" t="str">
        <f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191" t="str">
        <f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191" t="str">
        <f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191" t="str">
        <f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191" t="str">
        <f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191" t="str">
        <f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191" t="str">
        <f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191" t="str">
        <f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191" t="str">
        <f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191" t="str">
        <f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/>
      </c>
      <c r="P5" s="191" t="str">
        <f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191" t="str">
        <f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191" t="str">
        <f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191" t="str">
        <f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191" t="str">
        <f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191" t="str">
        <f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191" t="str">
        <f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191" t="str">
        <f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191" t="str">
        <f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191" t="str">
        <f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191" t="str">
        <f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191" t="str">
        <f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191" t="str">
        <f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191" t="str">
        <f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191" t="str">
        <f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191" t="str">
        <f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191" t="str">
        <f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191" t="str">
        <f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191" t="str">
        <f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191" t="str">
        <f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191" t="str">
        <f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191" t="str">
        <f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191" t="str">
        <f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191" t="str">
        <f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195" t="str">
        <f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208">
        <v>58</v>
      </c>
      <c r="AP5" s="206"/>
    </row>
    <row r="6" spans="1:42" ht="8.65" customHeight="1" x14ac:dyDescent="0.25">
      <c r="B6" s="190" t="str">
        <f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191" t="str">
        <f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191" t="str">
        <f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191" t="str">
        <f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191" t="str">
        <f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191" t="str">
        <f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191" t="str">
        <f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191" t="str">
        <f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191" t="str">
        <f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191" t="str">
        <f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191" t="str">
        <f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191" t="str">
        <f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191" t="str">
        <f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191" t="str">
        <f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/>
      </c>
      <c r="P6" s="191" t="str">
        <f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191" t="str">
        <f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191" t="str">
        <f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191" t="str">
        <f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191" t="str">
        <f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191" t="str">
        <f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191" t="str">
        <f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191" t="str">
        <f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191" t="str">
        <f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191" t="str">
        <f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191" t="str">
        <f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191" t="str">
        <f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191" t="str">
        <f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191" t="str">
        <f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191" t="str">
        <f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191" t="str">
        <f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191" t="str">
        <f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191" t="str">
        <f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191" t="str">
        <f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191" t="str">
        <f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191" t="str">
        <f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191" t="str">
        <f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191" t="str">
        <f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191" t="str">
        <f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195" t="str">
        <f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208">
        <v>57.5</v>
      </c>
      <c r="AP6" s="206"/>
    </row>
    <row r="7" spans="1:42" ht="8.65" customHeight="1" x14ac:dyDescent="0.25">
      <c r="B7" s="190" t="str">
        <f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191" t="str">
        <f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191" t="str">
        <f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191" t="str">
        <f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191" t="str">
        <f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191" t="str">
        <f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191" t="str">
        <f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191" t="str">
        <f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191" t="str">
        <f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191" t="str">
        <f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191" t="str">
        <f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191" t="str">
        <f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191" t="str">
        <f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191" t="str">
        <f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/>
      </c>
      <c r="P7" s="191" t="str">
        <f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191" t="str">
        <f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191" t="str">
        <f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191" t="str">
        <f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191" t="str">
        <f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191" t="str">
        <f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191" t="str">
        <f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191" t="str">
        <f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191" t="str">
        <f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191" t="str">
        <f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191" t="str">
        <f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191" t="str">
        <f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191" t="str">
        <f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191" t="str">
        <f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191" t="str">
        <f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191" t="str">
        <f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191" t="str">
        <f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191" t="str">
        <f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191" t="str">
        <f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191" t="str">
        <f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191" t="str">
        <f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191" t="str">
        <f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191" t="str">
        <f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191" t="str">
        <f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195" t="str">
        <f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208">
        <v>57</v>
      </c>
      <c r="AP7" s="206"/>
    </row>
    <row r="8" spans="1:42" ht="8.65" customHeight="1" x14ac:dyDescent="0.25">
      <c r="B8" s="190" t="str">
        <f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191" t="str">
        <f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191" t="str">
        <f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191" t="str">
        <f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191" t="str">
        <f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191" t="str">
        <f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191" t="str">
        <f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191" t="str">
        <f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191" t="str">
        <f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191" t="str">
        <f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191" t="str">
        <f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191" t="str">
        <f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191" t="str">
        <f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191" t="str">
        <f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/>
      </c>
      <c r="P8" s="191" t="str">
        <f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191" t="str">
        <f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191" t="str">
        <f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191" t="str">
        <f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191" t="str">
        <f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191" t="str">
        <f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191" t="str">
        <f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191" t="str">
        <f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191" t="str">
        <f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191" t="str">
        <f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191" t="str">
        <f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191" t="str">
        <f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191" t="str">
        <f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191" t="str">
        <f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191" t="str">
        <f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191" t="str">
        <f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191" t="str">
        <f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191" t="str">
        <f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191" t="str">
        <f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191" t="str">
        <f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191" t="str">
        <f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191" t="str">
        <f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191" t="str">
        <f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191" t="str">
        <f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195" t="str">
        <f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208">
        <v>56.5</v>
      </c>
      <c r="AP8" s="206"/>
    </row>
    <row r="9" spans="1:42" ht="8.65" customHeight="1" x14ac:dyDescent="0.25">
      <c r="B9" s="190" t="str">
        <f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191" t="str">
        <f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191" t="str">
        <f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191" t="str">
        <f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191" t="str">
        <f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191" t="str">
        <f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191" t="str">
        <f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191" t="str">
        <f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191" t="str">
        <f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191" t="str">
        <f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191" t="str">
        <f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191" t="str">
        <f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191" t="str">
        <f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191" t="str">
        <f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/>
      </c>
      <c r="P9" s="191" t="str">
        <f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191" t="str">
        <f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191" t="str">
        <f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191" t="str">
        <f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191" t="str">
        <f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191" t="str">
        <f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191" t="str">
        <f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191" t="str">
        <f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191" t="str">
        <f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191" t="str">
        <f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191" t="str">
        <f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191" t="str">
        <f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191" t="str">
        <f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191" t="str">
        <f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191" t="str">
        <f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191" t="str">
        <f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191" t="str">
        <f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191" t="str">
        <f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191" t="str">
        <f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191" t="str">
        <f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191" t="str">
        <f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191" t="str">
        <f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191" t="str">
        <f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191" t="str">
        <f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195" t="str">
        <f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208">
        <v>56</v>
      </c>
      <c r="AP9" s="206"/>
    </row>
    <row r="10" spans="1:42" ht="8.65" customHeight="1" x14ac:dyDescent="0.25">
      <c r="B10" s="190" t="str">
        <f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191" t="str">
        <f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191" t="str">
        <f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191" t="str">
        <f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191" t="str">
        <f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191" t="str">
        <f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191" t="str">
        <f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191" t="str">
        <f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191" t="str">
        <f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191" t="str">
        <f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191" t="str">
        <f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191" t="str">
        <f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191" t="str">
        <f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191" t="str">
        <f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/>
      </c>
      <c r="P10" s="191" t="str">
        <f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191" t="str">
        <f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191" t="str">
        <f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191" t="str">
        <f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191" t="str">
        <f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191" t="str">
        <f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191" t="str">
        <f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191" t="str">
        <f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191" t="str">
        <f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191" t="str">
        <f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191" t="str">
        <f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191" t="str">
        <f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191" t="str">
        <f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191" t="str">
        <f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191" t="str">
        <f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191" t="str">
        <f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191" t="str">
        <f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191" t="str">
        <f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191" t="str">
        <f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191" t="str">
        <f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191" t="str">
        <f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191" t="str">
        <f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191" t="str">
        <f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191" t="str">
        <f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195" t="str">
        <f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208">
        <v>55.5</v>
      </c>
      <c r="AP10" s="206"/>
    </row>
    <row r="11" spans="1:42" ht="8.65" customHeight="1" x14ac:dyDescent="0.25">
      <c r="B11" s="190" t="str">
        <f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191" t="str">
        <f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191" t="str">
        <f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191" t="str">
        <f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191" t="str">
        <f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191" t="str">
        <f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191" t="str">
        <f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191" t="str">
        <f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191" t="str">
        <f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191" t="str">
        <f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191" t="str">
        <f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191" t="str">
        <f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191" t="str">
        <f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191" t="str">
        <f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/>
      </c>
      <c r="P11" s="191" t="str">
        <f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191" t="str">
        <f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191" t="str">
        <f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191" t="str">
        <f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191" t="str">
        <f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191" t="str">
        <f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191" t="str">
        <f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191" t="str">
        <f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191" t="str">
        <f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191" t="str">
        <f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191" t="str">
        <f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191" t="str">
        <f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191" t="str">
        <f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191" t="str">
        <f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191" t="str">
        <f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191" t="str">
        <f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191" t="str">
        <f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191" t="str">
        <f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191" t="str">
        <f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191" t="str">
        <f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191" t="str">
        <f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191" t="str">
        <f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191" t="str">
        <f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191" t="str">
        <f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195" t="str">
        <f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199">
        <v>55</v>
      </c>
      <c r="AP11" s="206"/>
    </row>
    <row r="12" spans="1:42" ht="8.65" customHeight="1" x14ac:dyDescent="0.25">
      <c r="B12" s="190" t="str">
        <f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191" t="str">
        <f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191" t="str">
        <f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191" t="str">
        <f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191" t="str">
        <f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191" t="str">
        <f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191" t="str">
        <f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191" t="str">
        <f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191" t="str">
        <f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191" t="str">
        <f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191" t="str">
        <f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191" t="str">
        <f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191" t="str">
        <f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191" t="str">
        <f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/>
      </c>
      <c r="P12" s="191" t="str">
        <f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191" t="str">
        <f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191" t="str">
        <f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191" t="str">
        <f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191" t="str">
        <f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191" t="str">
        <f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191" t="str">
        <f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191" t="str">
        <f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191" t="str">
        <f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191" t="str">
        <f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191" t="str">
        <f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191" t="str">
        <f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191" t="str">
        <f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191" t="str">
        <f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191" t="str">
        <f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191" t="str">
        <f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191" t="str">
        <f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191" t="str">
        <f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191" t="str">
        <f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191" t="str">
        <f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191" t="str">
        <f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191" t="str">
        <f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191" t="str">
        <f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191" t="str">
        <f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195" t="str">
        <f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208">
        <v>54.5</v>
      </c>
      <c r="AP12" s="206"/>
    </row>
    <row r="13" spans="1:42" ht="8.65" customHeight="1" x14ac:dyDescent="0.25">
      <c r="B13" s="190" t="str">
        <f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191" t="str">
        <f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191" t="str">
        <f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191" t="str">
        <f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191" t="str">
        <f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191" t="str">
        <f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191" t="str">
        <f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191" t="str">
        <f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191" t="str">
        <f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191" t="str">
        <f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191" t="str">
        <f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191" t="str">
        <f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191" t="str">
        <f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191" t="str">
        <f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/>
      </c>
      <c r="P13" s="191" t="str">
        <f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191" t="str">
        <f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191" t="str">
        <f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191" t="str">
        <f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191" t="str">
        <f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191" t="str">
        <f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191" t="str">
        <f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191" t="str">
        <f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191" t="str">
        <f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191" t="str">
        <f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191" t="str">
        <f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191" t="str">
        <f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191" t="str">
        <f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191" t="str">
        <f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191" t="str">
        <f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191" t="str">
        <f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191" t="str">
        <f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191" t="str">
        <f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191" t="str">
        <f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191" t="str">
        <f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191" t="str">
        <f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191" t="str">
        <f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191" t="str">
        <f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191" t="str">
        <f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195" t="str">
        <f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208">
        <v>54</v>
      </c>
      <c r="AP13" s="206"/>
    </row>
    <row r="14" spans="1:42" ht="8.65" customHeight="1" x14ac:dyDescent="0.25">
      <c r="B14" s="190" t="str">
        <f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191" t="str">
        <f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191" t="str">
        <f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191" t="str">
        <f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191" t="str">
        <f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191" t="str">
        <f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191" t="str">
        <f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191" t="str">
        <f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191" t="str">
        <f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191" t="str">
        <f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191" t="str">
        <f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191" t="str">
        <f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191" t="str">
        <f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191" t="str">
        <f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/>
      </c>
      <c r="P14" s="191" t="str">
        <f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191" t="str">
        <f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191" t="str">
        <f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191" t="str">
        <f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191" t="str">
        <f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191" t="str">
        <f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191" t="str">
        <f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191" t="str">
        <f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191" t="str">
        <f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191" t="str">
        <f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191" t="str">
        <f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191" t="str">
        <f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191" t="str">
        <f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191" t="str">
        <f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191" t="str">
        <f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191" t="str">
        <f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191" t="str">
        <f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191" t="str">
        <f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191" t="str">
        <f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191" t="str">
        <f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191" t="str">
        <f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191" t="str">
        <f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191" t="str">
        <f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191" t="str">
        <f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195" t="str">
        <f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208">
        <v>53.5</v>
      </c>
      <c r="AP14" s="206"/>
    </row>
    <row r="15" spans="1:42" ht="8.65" customHeight="1" x14ac:dyDescent="0.25">
      <c r="B15" s="190" t="str">
        <f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191" t="str">
        <f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191" t="str">
        <f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191" t="str">
        <f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191" t="str">
        <f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191" t="str">
        <f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191" t="str">
        <f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191" t="str">
        <f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191" t="str">
        <f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191" t="str">
        <f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191" t="str">
        <f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191" t="str">
        <f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191" t="str">
        <f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191" t="str">
        <f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/>
      </c>
      <c r="P15" s="191" t="str">
        <f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191" t="str">
        <f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191" t="str">
        <f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191" t="str">
        <f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191" t="str">
        <f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191" t="str">
        <f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191" t="str">
        <f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191" t="str">
        <f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191" t="str">
        <f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191" t="str">
        <f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191" t="str">
        <f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191" t="str">
        <f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191" t="str">
        <f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191" t="str">
        <f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191" t="str">
        <f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191" t="str">
        <f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191" t="str">
        <f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191" t="str">
        <f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191" t="str">
        <f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191" t="str">
        <f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191" t="str">
        <f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191" t="str">
        <f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191" t="str">
        <f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191" t="str">
        <f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195" t="str">
        <f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208">
        <v>53</v>
      </c>
      <c r="AP15" s="206"/>
    </row>
    <row r="16" spans="1:42" ht="8.65" customHeight="1" x14ac:dyDescent="0.25">
      <c r="B16" s="190" t="str">
        <f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191" t="str">
        <f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191" t="str">
        <f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191" t="str">
        <f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191" t="str">
        <f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191" t="str">
        <f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191" t="str">
        <f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191" t="str">
        <f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191" t="str">
        <f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191" t="str">
        <f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191" t="str">
        <f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191" t="str">
        <f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191" t="str">
        <f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191" t="str">
        <f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/>
      </c>
      <c r="P16" s="191" t="str">
        <f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191" t="str">
        <f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191" t="str">
        <f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191" t="str">
        <f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191" t="str">
        <f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191" t="str">
        <f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191" t="str">
        <f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191" t="str">
        <f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191" t="str">
        <f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191" t="str">
        <f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191" t="str">
        <f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191" t="str">
        <f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191" t="str">
        <f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191" t="str">
        <f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191" t="str">
        <f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191" t="str">
        <f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191" t="str">
        <f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191" t="str">
        <f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191" t="str">
        <f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191" t="str">
        <f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191" t="str">
        <f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191" t="str">
        <f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191" t="str">
        <f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191" t="str">
        <f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195" t="str">
        <f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208">
        <v>52.5</v>
      </c>
      <c r="AP16" s="206"/>
    </row>
    <row r="17" spans="2:42" ht="8.65" customHeight="1" x14ac:dyDescent="0.25">
      <c r="B17" s="190" t="str">
        <f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191" t="str">
        <f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191" t="str">
        <f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191" t="str">
        <f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191" t="str">
        <f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191" t="str">
        <f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191" t="str">
        <f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191" t="str">
        <f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191" t="str">
        <f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191" t="str">
        <f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191" t="str">
        <f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191" t="str">
        <f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191" t="str">
        <f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191" t="str">
        <f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/>
      </c>
      <c r="P17" s="191" t="str">
        <f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191" t="str">
        <f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191" t="str">
        <f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191" t="str">
        <f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191" t="str">
        <f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191" t="str">
        <f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191" t="str">
        <f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191" t="str">
        <f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191" t="str">
        <f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191" t="str">
        <f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191" t="str">
        <f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191" t="str">
        <f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191" t="str">
        <f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191" t="str">
        <f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191" t="str">
        <f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191" t="str">
        <f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191" t="str">
        <f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191" t="str">
        <f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191" t="str">
        <f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191" t="str">
        <f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191" t="str">
        <f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191" t="str">
        <f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191" t="str">
        <f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191" t="str">
        <f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195" t="str">
        <f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208">
        <v>52</v>
      </c>
      <c r="AP17" s="206"/>
    </row>
    <row r="18" spans="2:42" ht="8.65" customHeight="1" x14ac:dyDescent="0.25">
      <c r="B18" s="190" t="str">
        <f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191" t="str">
        <f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191" t="str">
        <f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191" t="str">
        <f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191" t="str">
        <f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191" t="str">
        <f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191" t="str">
        <f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191" t="str">
        <f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191" t="str">
        <f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191" t="str">
        <f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191" t="str">
        <f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191" t="str">
        <f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191" t="str">
        <f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191" t="str">
        <f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/>
      </c>
      <c r="P18" s="191" t="str">
        <f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191" t="str">
        <f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191" t="str">
        <f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191" t="str">
        <f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191" t="str">
        <f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191" t="str">
        <f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191" t="str">
        <f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191" t="str">
        <f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191" t="str">
        <f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191" t="str">
        <f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191" t="str">
        <f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191" t="str">
        <f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191" t="str">
        <f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191" t="str">
        <f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191" t="str">
        <f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191" t="str">
        <f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191" t="str">
        <f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191" t="str">
        <f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191" t="str">
        <f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191" t="str">
        <f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191" t="str">
        <f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191" t="str">
        <f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191" t="str">
        <f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191" t="str">
        <f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195" t="str">
        <f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208">
        <v>51.5</v>
      </c>
      <c r="AP18" s="206"/>
    </row>
    <row r="19" spans="2:42" ht="8.65" customHeight="1" x14ac:dyDescent="0.25">
      <c r="B19" s="190" t="str">
        <f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191" t="str">
        <f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191" t="str">
        <f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191" t="str">
        <f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191" t="str">
        <f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191" t="str">
        <f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191" t="str">
        <f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191" t="str">
        <f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191" t="str">
        <f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191" t="str">
        <f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191" t="str">
        <f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191" t="str">
        <f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191" t="str">
        <f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191" t="str">
        <f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/>
      </c>
      <c r="P19" s="191" t="str">
        <f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191" t="str">
        <f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191" t="str">
        <f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191" t="str">
        <f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191" t="str">
        <f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191" t="str">
        <f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191" t="str">
        <f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191" t="str">
        <f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191" t="str">
        <f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191" t="str">
        <f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191" t="str">
        <f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191" t="str">
        <f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191" t="str">
        <f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191" t="str">
        <f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191" t="str">
        <f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191" t="str">
        <f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191" t="str">
        <f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191" t="str">
        <f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191" t="str">
        <f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191" t="str">
        <f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191" t="str">
        <f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191" t="str">
        <f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191" t="str">
        <f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191" t="str">
        <f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195" t="str">
        <f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208">
        <v>51</v>
      </c>
      <c r="AP19" s="206"/>
    </row>
    <row r="20" spans="2:42" ht="8.65" customHeight="1" x14ac:dyDescent="0.25">
      <c r="B20" s="190" t="str">
        <f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191" t="str">
        <f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191" t="str">
        <f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191" t="str">
        <f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191" t="str">
        <f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191" t="str">
        <f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191" t="str">
        <f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191" t="str">
        <f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191" t="str">
        <f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191" t="str">
        <f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191" t="str">
        <f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191" t="str">
        <f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191" t="str">
        <f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191" t="str">
        <f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/>
      </c>
      <c r="P20" s="191" t="str">
        <f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191" t="str">
        <f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191" t="str">
        <f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191" t="str">
        <f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191" t="str">
        <f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191" t="str">
        <f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191" t="str">
        <f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191" t="str">
        <f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191" t="str">
        <f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191" t="str">
        <f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191" t="str">
        <f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191" t="str">
        <f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191" t="str">
        <f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191" t="str">
        <f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191" t="str">
        <f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191" t="str">
        <f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191" t="str">
        <f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191" t="str">
        <f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191" t="str">
        <f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191" t="str">
        <f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191" t="str">
        <f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191" t="str">
        <f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191" t="str">
        <f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191" t="str">
        <f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195" t="str">
        <f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208">
        <v>50.5</v>
      </c>
      <c r="AP20" s="206"/>
    </row>
    <row r="21" spans="2:42" ht="8.65" customHeight="1" x14ac:dyDescent="0.25">
      <c r="B21" s="190" t="str">
        <f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191" t="str">
        <f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191" t="str">
        <f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191" t="str">
        <f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191" t="str">
        <f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191" t="str">
        <f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191" t="str">
        <f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191" t="str">
        <f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191" t="str">
        <f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191" t="str">
        <f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191" t="str">
        <f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191" t="str">
        <f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191" t="str">
        <f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191" t="str">
        <f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/>
      </c>
      <c r="P21" s="191" t="str">
        <f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191" t="str">
        <f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191" t="str">
        <f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191" t="str">
        <f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191" t="str">
        <f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191" t="str">
        <f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191" t="str">
        <f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191" t="str">
        <f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191" t="str">
        <f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191" t="str">
        <f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191" t="str">
        <f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191" t="str">
        <f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191" t="str">
        <f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191" t="str">
        <f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191" t="str">
        <f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191" t="str">
        <f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191" t="str">
        <f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191" t="str">
        <f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191" t="str">
        <f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191" t="str">
        <f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191" t="str">
        <f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191" t="str">
        <f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191" t="str">
        <f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191" t="str">
        <f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195" t="str">
        <f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199">
        <v>50</v>
      </c>
      <c r="AP21" s="206"/>
    </row>
    <row r="22" spans="2:42" ht="8.65" customHeight="1" x14ac:dyDescent="0.25">
      <c r="B22" s="190" t="str">
        <f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191" t="str">
        <f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191" t="str">
        <f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191" t="str">
        <f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191" t="str">
        <f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191" t="str">
        <f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191" t="str">
        <f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191" t="str">
        <f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191" t="str">
        <f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191" t="str">
        <f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191" t="str">
        <f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191" t="str">
        <f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191" t="str">
        <f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191" t="str">
        <f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/>
      </c>
      <c r="P22" s="191" t="str">
        <f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191" t="str">
        <f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191" t="str">
        <f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191" t="str">
        <f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191" t="str">
        <f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191" t="str">
        <f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191" t="str">
        <f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191" t="str">
        <f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191" t="str">
        <f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191" t="str">
        <f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191" t="str">
        <f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191" t="str">
        <f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191" t="str">
        <f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191" t="str">
        <f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191" t="str">
        <f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191" t="str">
        <f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191" t="str">
        <f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191" t="str">
        <f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191" t="str">
        <f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191" t="str">
        <f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191" t="str">
        <f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191" t="str">
        <f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191" t="str">
        <f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191" t="str">
        <f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195" t="str">
        <f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208">
        <v>49.5</v>
      </c>
      <c r="AP22" s="206"/>
    </row>
    <row r="23" spans="2:42" ht="8.65" customHeight="1" x14ac:dyDescent="0.25">
      <c r="B23" s="190" t="str">
        <f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191" t="str">
        <f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191" t="str">
        <f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191" t="str">
        <f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191" t="str">
        <f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191" t="str">
        <f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191" t="str">
        <f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191" t="str">
        <f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191" t="str">
        <f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191" t="str">
        <f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191" t="str">
        <f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191" t="str">
        <f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191" t="str">
        <f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191" t="str">
        <f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/>
      </c>
      <c r="P23" s="191" t="str">
        <f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191" t="str">
        <f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191" t="str">
        <f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191" t="str">
        <f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191" t="str">
        <f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191" t="str">
        <f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191" t="str">
        <f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191" t="str">
        <f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191" t="str">
        <f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191" t="str">
        <f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191" t="str">
        <f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191" t="str">
        <f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191" t="str">
        <f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191" t="str">
        <f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191" t="str">
        <f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191" t="str">
        <f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191" t="str">
        <f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191" t="str">
        <f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191" t="str">
        <f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191" t="str">
        <f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191" t="str">
        <f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191" t="str">
        <f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191" t="str">
        <f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191" t="str">
        <f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195" t="str">
        <f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208">
        <v>49</v>
      </c>
      <c r="AP23" s="206"/>
    </row>
    <row r="24" spans="2:42" ht="8.65" customHeight="1" x14ac:dyDescent="0.25">
      <c r="B24" s="190" t="str">
        <f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191" t="str">
        <f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191" t="str">
        <f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191" t="str">
        <f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191" t="str">
        <f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191" t="str">
        <f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191" t="str">
        <f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191" t="str">
        <f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191" t="str">
        <f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191" t="str">
        <f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191" t="str">
        <f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191" t="str">
        <f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191" t="str">
        <f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191" t="str">
        <f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/>
      </c>
      <c r="P24" s="191" t="str">
        <f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191" t="str">
        <f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191" t="str">
        <f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191" t="str">
        <f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191" t="str">
        <f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191" t="str">
        <f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191" t="str">
        <f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191" t="str">
        <f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191" t="str">
        <f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191" t="str">
        <f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191" t="str">
        <f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191" t="str">
        <f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191" t="str">
        <f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191" t="str">
        <f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191" t="str">
        <f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191" t="str">
        <f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191" t="str">
        <f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191" t="str">
        <f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191" t="str">
        <f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191" t="str">
        <f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191" t="str">
        <f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191" t="str">
        <f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191" t="str">
        <f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191" t="str">
        <f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195" t="str">
        <f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208">
        <v>48.5</v>
      </c>
      <c r="AP24" s="206"/>
    </row>
    <row r="25" spans="2:42" ht="8.65" customHeight="1" x14ac:dyDescent="0.25">
      <c r="B25" s="190" t="str">
        <f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/>
      </c>
      <c r="C25" s="191" t="str">
        <f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/>
      </c>
      <c r="D25" s="191" t="str">
        <f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/>
      </c>
      <c r="E25" s="191" t="str">
        <f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/>
      </c>
      <c r="F25" s="191" t="str">
        <f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/>
      </c>
      <c r="G25" s="191" t="str">
        <f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/>
      </c>
      <c r="H25" s="191" t="str">
        <f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/>
      </c>
      <c r="I25" s="191" t="str">
        <f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/>
      </c>
      <c r="J25" s="191" t="str">
        <f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/>
      </c>
      <c r="K25" s="191" t="str">
        <f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/>
      </c>
      <c r="L25" s="191" t="str">
        <f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/>
      </c>
      <c r="M25" s="191" t="str">
        <f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/>
      </c>
      <c r="N25" s="191" t="str">
        <f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/>
      </c>
      <c r="O25" s="191" t="str">
        <f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/>
      </c>
      <c r="P25" s="191" t="str">
        <f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/>
      </c>
      <c r="Q25" s="191" t="str">
        <f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/>
      </c>
      <c r="R25" s="191" t="str">
        <f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/>
      </c>
      <c r="S25" s="191" t="str">
        <f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/>
      </c>
      <c r="T25" s="191" t="str">
        <f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/>
      </c>
      <c r="U25" s="191" t="str">
        <f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/>
      </c>
      <c r="V25" s="191" t="str">
        <f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/>
      </c>
      <c r="W25" s="191" t="str">
        <f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/>
      </c>
      <c r="X25" s="191" t="str">
        <f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/>
      </c>
      <c r="Y25" s="191" t="str">
        <f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/>
      </c>
      <c r="Z25" s="191" t="str">
        <f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/>
      </c>
      <c r="AA25" s="191" t="str">
        <f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/>
      </c>
      <c r="AB25" s="191" t="str">
        <f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/>
      </c>
      <c r="AC25" s="191" t="str">
        <f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/>
      </c>
      <c r="AD25" s="191" t="str">
        <f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/>
      </c>
      <c r="AE25" s="191" t="str">
        <f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/>
      </c>
      <c r="AF25" s="191" t="str">
        <f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/>
      </c>
      <c r="AG25" s="191" t="str">
        <f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/>
      </c>
      <c r="AH25" s="191" t="str">
        <f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/>
      </c>
      <c r="AI25" s="191" t="str">
        <f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/>
      </c>
      <c r="AJ25" s="191" t="str">
        <f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/>
      </c>
      <c r="AK25" s="191" t="str">
        <f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/>
      </c>
      <c r="AL25" s="191" t="str">
        <f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/>
      </c>
      <c r="AM25" s="191" t="str">
        <f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/>
      </c>
      <c r="AN25" s="195" t="str">
        <f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/>
      </c>
      <c r="AO25" s="208">
        <v>48</v>
      </c>
      <c r="AP25" s="206"/>
    </row>
    <row r="26" spans="2:42" ht="8.65" customHeight="1" x14ac:dyDescent="0.25">
      <c r="B26" s="190" t="str">
        <f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/>
      </c>
      <c r="C26" s="191" t="str">
        <f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/>
      </c>
      <c r="D26" s="191" t="str">
        <f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/>
      </c>
      <c r="E26" s="191" t="str">
        <f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/>
      </c>
      <c r="F26" s="191" t="str">
        <f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/>
      </c>
      <c r="G26" s="191" t="str">
        <f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/>
      </c>
      <c r="H26" s="191" t="str">
        <f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/>
      </c>
      <c r="I26" s="191" t="str">
        <f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/>
      </c>
      <c r="J26" s="191" t="str">
        <f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/>
      </c>
      <c r="K26" s="191" t="str">
        <f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/>
      </c>
      <c r="L26" s="191" t="str">
        <f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/>
      </c>
      <c r="M26" s="191" t="str">
        <f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/>
      </c>
      <c r="N26" s="191" t="str">
        <f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/>
      </c>
      <c r="O26" s="191" t="str">
        <f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/>
      </c>
      <c r="P26" s="191" t="str">
        <f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/>
      </c>
      <c r="Q26" s="191" t="str">
        <f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/>
      </c>
      <c r="R26" s="191" t="str">
        <f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/>
      </c>
      <c r="S26" s="191" t="str">
        <f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/>
      </c>
      <c r="T26" s="191" t="str">
        <f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/>
      </c>
      <c r="U26" s="191" t="str">
        <f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/>
      </c>
      <c r="V26" s="191" t="str">
        <f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/>
      </c>
      <c r="W26" s="191" t="str">
        <f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/>
      </c>
      <c r="X26" s="191" t="str">
        <f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/>
      </c>
      <c r="Y26" s="191" t="str">
        <f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/>
      </c>
      <c r="Z26" s="191" t="str">
        <f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/>
      </c>
      <c r="AA26" s="191" t="str">
        <f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/>
      </c>
      <c r="AB26" s="191" t="str">
        <f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/>
      </c>
      <c r="AC26" s="191" t="str">
        <f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/>
      </c>
      <c r="AD26" s="191" t="str">
        <f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/>
      </c>
      <c r="AE26" s="191" t="str">
        <f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/>
      </c>
      <c r="AF26" s="191" t="str">
        <f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/>
      </c>
      <c r="AG26" s="191" t="str">
        <f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/>
      </c>
      <c r="AH26" s="191" t="str">
        <f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/>
      </c>
      <c r="AI26" s="191" t="str">
        <f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/>
      </c>
      <c r="AJ26" s="191" t="str">
        <f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/>
      </c>
      <c r="AK26" s="191" t="str">
        <f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/>
      </c>
      <c r="AL26" s="191" t="str">
        <f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/>
      </c>
      <c r="AM26" s="191" t="str">
        <f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/>
      </c>
      <c r="AN26" s="195" t="str">
        <f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/>
      </c>
      <c r="AO26" s="208">
        <v>47.5</v>
      </c>
      <c r="AP26" s="206"/>
    </row>
    <row r="27" spans="2:42" ht="8.65" customHeight="1" x14ac:dyDescent="0.25">
      <c r="B27" s="190" t="str">
        <f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/>
      </c>
      <c r="C27" s="191" t="str">
        <f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/>
      </c>
      <c r="D27" s="191" t="str">
        <f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/>
      </c>
      <c r="E27" s="191" t="str">
        <f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/>
      </c>
      <c r="F27" s="191" t="str">
        <f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/>
      </c>
      <c r="G27" s="191" t="str">
        <f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/>
      </c>
      <c r="H27" s="191" t="str">
        <f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/>
      </c>
      <c r="I27" s="191" t="str">
        <f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/>
      </c>
      <c r="J27" s="191" t="str">
        <f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/>
      </c>
      <c r="K27" s="191" t="str">
        <f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/>
      </c>
      <c r="L27" s="191" t="str">
        <f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/>
      </c>
      <c r="M27" s="191" t="str">
        <f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/>
      </c>
      <c r="N27" s="191" t="str">
        <f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/>
      </c>
      <c r="O27" s="191" t="str">
        <f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/>
      </c>
      <c r="P27" s="191" t="str">
        <f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/>
      </c>
      <c r="Q27" s="191" t="str">
        <f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/>
      </c>
      <c r="R27" s="191" t="str">
        <f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/>
      </c>
      <c r="S27" s="191" t="str">
        <f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/>
      </c>
      <c r="T27" s="191" t="str">
        <f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/>
      </c>
      <c r="U27" s="191" t="str">
        <f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/>
      </c>
      <c r="V27" s="191" t="str">
        <f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/>
      </c>
      <c r="W27" s="191" t="str">
        <f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/>
      </c>
      <c r="X27" s="191" t="str">
        <f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/>
      </c>
      <c r="Y27" s="191" t="str">
        <f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/>
      </c>
      <c r="Z27" s="191" t="str">
        <f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/>
      </c>
      <c r="AA27" s="191" t="str">
        <f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/>
      </c>
      <c r="AB27" s="191" t="str">
        <f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/>
      </c>
      <c r="AC27" s="191" t="str">
        <f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/>
      </c>
      <c r="AD27" s="191" t="str">
        <f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/>
      </c>
      <c r="AE27" s="191" t="str">
        <f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/>
      </c>
      <c r="AF27" s="191" t="str">
        <f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/>
      </c>
      <c r="AG27" s="191" t="str">
        <f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/>
      </c>
      <c r="AH27" s="191" t="str">
        <f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/>
      </c>
      <c r="AI27" s="191" t="str">
        <f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/>
      </c>
      <c r="AJ27" s="191" t="str">
        <f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/>
      </c>
      <c r="AK27" s="191" t="str">
        <f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/>
      </c>
      <c r="AL27" s="191" t="str">
        <f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/>
      </c>
      <c r="AM27" s="191" t="str">
        <f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/>
      </c>
      <c r="AN27" s="195" t="str">
        <f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/>
      </c>
      <c r="AO27" s="208">
        <v>47</v>
      </c>
      <c r="AP27" s="206"/>
    </row>
    <row r="28" spans="2:42" ht="8.65" customHeight="1" x14ac:dyDescent="0.25">
      <c r="B28" s="190" t="str">
        <f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/>
      </c>
      <c r="C28" s="191" t="str">
        <f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/>
      </c>
      <c r="D28" s="191" t="str">
        <f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/>
      </c>
      <c r="E28" s="191" t="str">
        <f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/>
      </c>
      <c r="F28" s="191" t="str">
        <f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/>
      </c>
      <c r="G28" s="191" t="str">
        <f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/>
      </c>
      <c r="H28" s="191" t="str">
        <f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/>
      </c>
      <c r="I28" s="191" t="str">
        <f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/>
      </c>
      <c r="J28" s="191" t="str">
        <f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/>
      </c>
      <c r="K28" s="191" t="str">
        <f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/>
      </c>
      <c r="L28" s="191" t="str">
        <f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/>
      </c>
      <c r="M28" s="191" t="str">
        <f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/>
      </c>
      <c r="N28" s="191" t="str">
        <f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/>
      </c>
      <c r="O28" s="191" t="str">
        <f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/>
      </c>
      <c r="P28" s="191" t="str">
        <f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/>
      </c>
      <c r="Q28" s="191" t="str">
        <f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/>
      </c>
      <c r="R28" s="191" t="str">
        <f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/>
      </c>
      <c r="S28" s="191" t="str">
        <f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/>
      </c>
      <c r="T28" s="191" t="str">
        <f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/>
      </c>
      <c r="U28" s="191" t="str">
        <f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/>
      </c>
      <c r="V28" s="191" t="str">
        <f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/>
      </c>
      <c r="W28" s="191" t="str">
        <f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/>
      </c>
      <c r="X28" s="191" t="str">
        <f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/>
      </c>
      <c r="Y28" s="191" t="str">
        <f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/>
      </c>
      <c r="Z28" s="191" t="str">
        <f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/>
      </c>
      <c r="AA28" s="191" t="str">
        <f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/>
      </c>
      <c r="AB28" s="191" t="str">
        <f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/>
      </c>
      <c r="AC28" s="191" t="str">
        <f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/>
      </c>
      <c r="AD28" s="191" t="str">
        <f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/>
      </c>
      <c r="AE28" s="191" t="str">
        <f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/>
      </c>
      <c r="AF28" s="191" t="str">
        <f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/>
      </c>
      <c r="AG28" s="191" t="str">
        <f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/>
      </c>
      <c r="AH28" s="191" t="str">
        <f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/>
      </c>
      <c r="AI28" s="191" t="str">
        <f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/>
      </c>
      <c r="AJ28" s="191" t="str">
        <f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/>
      </c>
      <c r="AK28" s="191" t="str">
        <f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/>
      </c>
      <c r="AL28" s="191" t="str">
        <f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/>
      </c>
      <c r="AM28" s="191" t="str">
        <f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/>
      </c>
      <c r="AN28" s="195" t="str">
        <f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/>
      </c>
      <c r="AO28" s="208">
        <v>46.5</v>
      </c>
      <c r="AP28" s="206"/>
    </row>
    <row r="29" spans="2:42" ht="8.65" customHeight="1" x14ac:dyDescent="0.25">
      <c r="B29" s="190" t="str">
        <f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/>
      </c>
      <c r="C29" s="191" t="str">
        <f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/>
      </c>
      <c r="D29" s="191" t="str">
        <f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/>
      </c>
      <c r="E29" s="191" t="str">
        <f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/>
      </c>
      <c r="F29" s="191" t="str">
        <f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/>
      </c>
      <c r="G29" s="191" t="str">
        <f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/>
      </c>
      <c r="H29" s="191" t="str">
        <f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/>
      </c>
      <c r="I29" s="191" t="str">
        <f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/>
      </c>
      <c r="J29" s="191" t="str">
        <f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/>
      </c>
      <c r="K29" s="191" t="str">
        <f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/>
      </c>
      <c r="L29" s="191" t="str">
        <f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/>
      </c>
      <c r="M29" s="191" t="str">
        <f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/>
      </c>
      <c r="N29" s="191" t="str">
        <f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/>
      </c>
      <c r="O29" s="191" t="str">
        <f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/>
      </c>
      <c r="P29" s="191" t="str">
        <f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/>
      </c>
      <c r="Q29" s="191" t="str">
        <f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/>
      </c>
      <c r="R29" s="191" t="str">
        <f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/>
      </c>
      <c r="S29" s="191" t="str">
        <f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/>
      </c>
      <c r="T29" s="191" t="str">
        <f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/>
      </c>
      <c r="U29" s="191" t="str">
        <f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/>
      </c>
      <c r="V29" s="191" t="str">
        <f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/>
      </c>
      <c r="W29" s="191" t="str">
        <f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/>
      </c>
      <c r="X29" s="191" t="str">
        <f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/>
      </c>
      <c r="Y29" s="191" t="str">
        <f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/>
      </c>
      <c r="Z29" s="191" t="str">
        <f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/>
      </c>
      <c r="AA29" s="191" t="str">
        <f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/>
      </c>
      <c r="AB29" s="191" t="str">
        <f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/>
      </c>
      <c r="AC29" s="191" t="str">
        <f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/>
      </c>
      <c r="AD29" s="191" t="str">
        <f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/>
      </c>
      <c r="AE29" s="191" t="str">
        <f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/>
      </c>
      <c r="AF29" s="191" t="str">
        <f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/>
      </c>
      <c r="AG29" s="191" t="str">
        <f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/>
      </c>
      <c r="AH29" s="191" t="str">
        <f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/>
      </c>
      <c r="AI29" s="191" t="str">
        <f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/>
      </c>
      <c r="AJ29" s="191" t="str">
        <f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/>
      </c>
      <c r="AK29" s="191" t="str">
        <f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/>
      </c>
      <c r="AL29" s="191" t="str">
        <f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/>
      </c>
      <c r="AM29" s="191" t="str">
        <f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/>
      </c>
      <c r="AN29" s="195" t="str">
        <f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/>
      </c>
      <c r="AO29" s="208">
        <v>46</v>
      </c>
      <c r="AP29" s="206"/>
    </row>
    <row r="30" spans="2:42" ht="8.65" customHeight="1" x14ac:dyDescent="0.25">
      <c r="B30" s="190" t="str">
        <f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/>
      </c>
      <c r="C30" s="191" t="str">
        <f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/>
      </c>
      <c r="D30" s="191" t="str">
        <f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/>
      </c>
      <c r="E30" s="191" t="str">
        <f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/>
      </c>
      <c r="F30" s="191" t="str">
        <f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/>
      </c>
      <c r="G30" s="191" t="str">
        <f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/>
      </c>
      <c r="H30" s="191" t="str">
        <f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/>
      </c>
      <c r="I30" s="191" t="str">
        <f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/>
      </c>
      <c r="J30" s="191" t="str">
        <f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/>
      </c>
      <c r="K30" s="191" t="str">
        <f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/>
      </c>
      <c r="L30" s="191" t="str">
        <f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/>
      </c>
      <c r="M30" s="191" t="str">
        <f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/>
      </c>
      <c r="N30" s="191" t="str">
        <f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/>
      </c>
      <c r="O30" s="191" t="str">
        <f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/>
      </c>
      <c r="P30" s="191" t="str">
        <f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/>
      </c>
      <c r="Q30" s="191" t="str">
        <f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/>
      </c>
      <c r="R30" s="191" t="str">
        <f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/>
      </c>
      <c r="S30" s="191" t="str">
        <f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/>
      </c>
      <c r="T30" s="191" t="str">
        <f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/>
      </c>
      <c r="U30" s="191" t="str">
        <f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/>
      </c>
      <c r="V30" s="191" t="str">
        <f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/>
      </c>
      <c r="W30" s="191" t="str">
        <f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/>
      </c>
      <c r="X30" s="191" t="str">
        <f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/>
      </c>
      <c r="Y30" s="191" t="str">
        <f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/>
      </c>
      <c r="Z30" s="191" t="str">
        <f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/>
      </c>
      <c r="AA30" s="191" t="str">
        <f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/>
      </c>
      <c r="AB30" s="191" t="str">
        <f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/>
      </c>
      <c r="AC30" s="191" t="str">
        <f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/>
      </c>
      <c r="AD30" s="191" t="str">
        <f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/>
      </c>
      <c r="AE30" s="191" t="str">
        <f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/>
      </c>
      <c r="AF30" s="191" t="str">
        <f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/>
      </c>
      <c r="AG30" s="191" t="str">
        <f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/>
      </c>
      <c r="AH30" s="191" t="str">
        <f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/>
      </c>
      <c r="AI30" s="191" t="str">
        <f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/>
      </c>
      <c r="AJ30" s="191" t="str">
        <f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/>
      </c>
      <c r="AK30" s="191" t="str">
        <f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/>
      </c>
      <c r="AL30" s="191" t="str">
        <f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/>
      </c>
      <c r="AM30" s="191" t="str">
        <f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/>
      </c>
      <c r="AN30" s="195" t="str">
        <f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/>
      </c>
      <c r="AO30" s="208">
        <v>45.5</v>
      </c>
      <c r="AP30" s="206"/>
    </row>
    <row r="31" spans="2:42" ht="8.65" customHeight="1" x14ac:dyDescent="0.25">
      <c r="B31" s="190" t="str">
        <f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/>
      </c>
      <c r="C31" s="191" t="str">
        <f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/>
      </c>
      <c r="D31" s="191" t="str">
        <f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/>
      </c>
      <c r="E31" s="191" t="str">
        <f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/>
      </c>
      <c r="F31" s="191" t="str">
        <f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/>
      </c>
      <c r="G31" s="191" t="str">
        <f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/>
      </c>
      <c r="H31" s="191" t="str">
        <f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/>
      </c>
      <c r="I31" s="191" t="str">
        <f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/>
      </c>
      <c r="J31" s="191" t="str">
        <f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/>
      </c>
      <c r="K31" s="191" t="str">
        <f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/>
      </c>
      <c r="L31" s="191" t="str">
        <f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/>
      </c>
      <c r="M31" s="191" t="str">
        <f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/>
      </c>
      <c r="N31" s="191" t="str">
        <f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/>
      </c>
      <c r="O31" s="191" t="str">
        <f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/>
      </c>
      <c r="P31" s="191" t="str">
        <f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/>
      </c>
      <c r="Q31" s="191" t="str">
        <f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/>
      </c>
      <c r="R31" s="191" t="str">
        <f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/>
      </c>
      <c r="S31" s="191" t="str">
        <f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/>
      </c>
      <c r="T31" s="191" t="str">
        <f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/>
      </c>
      <c r="U31" s="191" t="str">
        <f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/>
      </c>
      <c r="V31" s="191" t="str">
        <f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/>
      </c>
      <c r="W31" s="191" t="str">
        <f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/>
      </c>
      <c r="X31" s="191" t="str">
        <f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/>
      </c>
      <c r="Y31" s="191" t="str">
        <f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/>
      </c>
      <c r="Z31" s="191" t="str">
        <f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/>
      </c>
      <c r="AA31" s="191" t="str">
        <f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/>
      </c>
      <c r="AB31" s="191" t="str">
        <f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/>
      </c>
      <c r="AC31" s="191" t="str">
        <f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/>
      </c>
      <c r="AD31" s="191" t="str">
        <f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/>
      </c>
      <c r="AE31" s="191" t="str">
        <f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/>
      </c>
      <c r="AF31" s="191" t="str">
        <f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/>
      </c>
      <c r="AG31" s="191" t="str">
        <f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/>
      </c>
      <c r="AH31" s="191" t="str">
        <f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/>
      </c>
      <c r="AI31" s="191" t="str">
        <f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/>
      </c>
      <c r="AJ31" s="191" t="str">
        <f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/>
      </c>
      <c r="AK31" s="191" t="str">
        <f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/>
      </c>
      <c r="AL31" s="191" t="str">
        <f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/>
      </c>
      <c r="AM31" s="191" t="str">
        <f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/>
      </c>
      <c r="AN31" s="195" t="str">
        <f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/>
      </c>
      <c r="AO31" s="199">
        <v>45</v>
      </c>
      <c r="AP31" s="206"/>
    </row>
    <row r="32" spans="2:42" ht="8.65" customHeight="1" x14ac:dyDescent="0.25">
      <c r="B32" s="190" t="str">
        <f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/>
      </c>
      <c r="C32" s="191" t="str">
        <f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/>
      </c>
      <c r="D32" s="191" t="str">
        <f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/>
      </c>
      <c r="E32" s="191" t="str">
        <f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/>
      </c>
      <c r="F32" s="191" t="str">
        <f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/>
      </c>
      <c r="G32" s="191" t="str">
        <f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/>
      </c>
      <c r="H32" s="191" t="str">
        <f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/>
      </c>
      <c r="I32" s="191" t="str">
        <f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/>
      </c>
      <c r="J32" s="191" t="str">
        <f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/>
      </c>
      <c r="K32" s="191" t="str">
        <f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/>
      </c>
      <c r="L32" s="191" t="str">
        <f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/>
      </c>
      <c r="M32" s="191" t="str">
        <f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/>
      </c>
      <c r="N32" s="191" t="str">
        <f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/>
      </c>
      <c r="O32" s="191" t="str">
        <f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/>
      </c>
      <c r="P32" s="191" t="str">
        <f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/>
      </c>
      <c r="Q32" s="191" t="str">
        <f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/>
      </c>
      <c r="R32" s="191" t="str">
        <f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/>
      </c>
      <c r="S32" s="191" t="str">
        <f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/>
      </c>
      <c r="T32" s="191" t="str">
        <f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/>
      </c>
      <c r="U32" s="191" t="str">
        <f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/>
      </c>
      <c r="V32" s="191" t="str">
        <f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/>
      </c>
      <c r="W32" s="191" t="str">
        <f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/>
      </c>
      <c r="X32" s="191" t="str">
        <f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/>
      </c>
      <c r="Y32" s="191" t="str">
        <f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/>
      </c>
      <c r="Z32" s="191" t="str">
        <f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/>
      </c>
      <c r="AA32" s="191" t="str">
        <f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/>
      </c>
      <c r="AB32" s="191" t="str">
        <f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/>
      </c>
      <c r="AC32" s="191" t="str">
        <f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/>
      </c>
      <c r="AD32" s="191" t="str">
        <f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/>
      </c>
      <c r="AE32" s="191" t="str">
        <f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/>
      </c>
      <c r="AF32" s="191" t="str">
        <f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/>
      </c>
      <c r="AG32" s="191" t="str">
        <f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/>
      </c>
      <c r="AH32" s="191" t="str">
        <f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/>
      </c>
      <c r="AI32" s="191" t="str">
        <f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/>
      </c>
      <c r="AJ32" s="191" t="str">
        <f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/>
      </c>
      <c r="AK32" s="191" t="str">
        <f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/>
      </c>
      <c r="AL32" s="191" t="str">
        <f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/>
      </c>
      <c r="AM32" s="191" t="str">
        <f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/>
      </c>
      <c r="AN32" s="195" t="str">
        <f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/>
      </c>
      <c r="AO32" s="208">
        <v>44.5</v>
      </c>
      <c r="AP32" s="206"/>
    </row>
    <row r="33" spans="2:42" ht="8.65" customHeight="1" x14ac:dyDescent="0.25">
      <c r="B33" s="190" t="str">
        <f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/>
      </c>
      <c r="C33" s="191" t="str">
        <f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/>
      </c>
      <c r="D33" s="191" t="str">
        <f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/>
      </c>
      <c r="E33" s="191" t="str">
        <f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/>
      </c>
      <c r="F33" s="191" t="str">
        <f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/>
      </c>
      <c r="G33" s="191" t="str">
        <f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/>
      </c>
      <c r="H33" s="191" t="str">
        <f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/>
      </c>
      <c r="I33" s="191" t="str">
        <f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/>
      </c>
      <c r="J33" s="191" t="str">
        <f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/>
      </c>
      <c r="K33" s="191" t="str">
        <f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/>
      </c>
      <c r="L33" s="191" t="str">
        <f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/>
      </c>
      <c r="M33" s="191" t="str">
        <f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/>
      </c>
      <c r="N33" s="191" t="str">
        <f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/>
      </c>
      <c r="O33" s="191" t="str">
        <f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/>
      </c>
      <c r="P33" s="191" t="str">
        <f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/>
      </c>
      <c r="Q33" s="191" t="str">
        <f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/>
      </c>
      <c r="R33" s="191" t="str">
        <f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/>
      </c>
      <c r="S33" s="191" t="str">
        <f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/>
      </c>
      <c r="T33" s="191" t="str">
        <f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/>
      </c>
      <c r="U33" s="191" t="str">
        <f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/>
      </c>
      <c r="V33" s="191" t="str">
        <f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/>
      </c>
      <c r="W33" s="191" t="str">
        <f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/>
      </c>
      <c r="X33" s="191" t="str">
        <f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/>
      </c>
      <c r="Y33" s="191" t="str">
        <f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/>
      </c>
      <c r="Z33" s="191" t="str">
        <f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/>
      </c>
      <c r="AA33" s="191" t="str">
        <f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/>
      </c>
      <c r="AB33" s="191" t="str">
        <f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/>
      </c>
      <c r="AC33" s="191" t="str">
        <f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/>
      </c>
      <c r="AD33" s="191" t="str">
        <f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/>
      </c>
      <c r="AE33" s="191" t="str">
        <f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/>
      </c>
      <c r="AF33" s="191" t="str">
        <f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/>
      </c>
      <c r="AG33" s="191" t="str">
        <f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/>
      </c>
      <c r="AH33" s="191" t="str">
        <f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/>
      </c>
      <c r="AI33" s="191" t="str">
        <f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/>
      </c>
      <c r="AJ33" s="191" t="str">
        <f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/>
      </c>
      <c r="AK33" s="191" t="str">
        <f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/>
      </c>
      <c r="AL33" s="191" t="str">
        <f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/>
      </c>
      <c r="AM33" s="191" t="str">
        <f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/>
      </c>
      <c r="AN33" s="195" t="str">
        <f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/>
      </c>
      <c r="AO33" s="208">
        <v>44</v>
      </c>
      <c r="AP33" s="206"/>
    </row>
    <row r="34" spans="2:42" ht="8.65" customHeight="1" x14ac:dyDescent="0.25">
      <c r="B34" s="190" t="str">
        <f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/>
      </c>
      <c r="C34" s="191" t="str">
        <f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/>
      </c>
      <c r="D34" s="191" t="str">
        <f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/>
      </c>
      <c r="E34" s="191" t="str">
        <f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/>
      </c>
      <c r="F34" s="191" t="str">
        <f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/>
      </c>
      <c r="G34" s="191" t="str">
        <f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/>
      </c>
      <c r="H34" s="191" t="str">
        <f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/>
      </c>
      <c r="I34" s="191" t="str">
        <f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/>
      </c>
      <c r="J34" s="191" t="str">
        <f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/>
      </c>
      <c r="K34" s="191" t="str">
        <f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/>
      </c>
      <c r="L34" s="191" t="str">
        <f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/>
      </c>
      <c r="M34" s="191" t="str">
        <f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/>
      </c>
      <c r="N34" s="191" t="str">
        <f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/>
      </c>
      <c r="O34" s="191" t="str">
        <f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/>
      </c>
      <c r="P34" s="191" t="str">
        <f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/>
      </c>
      <c r="Q34" s="191" t="str">
        <f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/>
      </c>
      <c r="R34" s="191" t="str">
        <f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/>
      </c>
      <c r="S34" s="191" t="str">
        <f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/>
      </c>
      <c r="T34" s="191" t="str">
        <f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/>
      </c>
      <c r="U34" s="191" t="str">
        <f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/>
      </c>
      <c r="V34" s="191" t="str">
        <f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/>
      </c>
      <c r="W34" s="191" t="str">
        <f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/>
      </c>
      <c r="X34" s="191" t="str">
        <f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/>
      </c>
      <c r="Y34" s="191" t="str">
        <f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/>
      </c>
      <c r="Z34" s="191" t="str">
        <f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/>
      </c>
      <c r="AA34" s="191" t="str">
        <f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/>
      </c>
      <c r="AB34" s="191" t="str">
        <f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/>
      </c>
      <c r="AC34" s="191" t="str">
        <f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/>
      </c>
      <c r="AD34" s="191" t="str">
        <f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/>
      </c>
      <c r="AE34" s="191" t="str">
        <f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/>
      </c>
      <c r="AF34" s="191" t="str">
        <f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/>
      </c>
      <c r="AG34" s="191" t="str">
        <f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/>
      </c>
      <c r="AH34" s="191" t="str">
        <f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/>
      </c>
      <c r="AI34" s="191" t="str">
        <f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/>
      </c>
      <c r="AJ34" s="191" t="str">
        <f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/>
      </c>
      <c r="AK34" s="191" t="str">
        <f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/>
      </c>
      <c r="AL34" s="191" t="str">
        <f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/>
      </c>
      <c r="AM34" s="191" t="str">
        <f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/>
      </c>
      <c r="AN34" s="195" t="str">
        <f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/>
      </c>
      <c r="AO34" s="208">
        <v>43.5</v>
      </c>
      <c r="AP34" s="206"/>
    </row>
    <row r="35" spans="2:42" ht="8.65" customHeight="1" x14ac:dyDescent="0.25">
      <c r="B35" s="190" t="str">
        <f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/>
      </c>
      <c r="C35" s="191" t="str">
        <f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/>
      </c>
      <c r="D35" s="191" t="str">
        <f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/>
      </c>
      <c r="E35" s="191" t="str">
        <f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/>
      </c>
      <c r="F35" s="191" t="str">
        <f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/>
      </c>
      <c r="G35" s="191" t="str">
        <f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/>
      </c>
      <c r="H35" s="191" t="str">
        <f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/>
      </c>
      <c r="I35" s="191" t="str">
        <f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/>
      </c>
      <c r="J35" s="191" t="str">
        <f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/>
      </c>
      <c r="K35" s="191" t="str">
        <f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/>
      </c>
      <c r="L35" s="191" t="str">
        <f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/>
      </c>
      <c r="M35" s="191" t="str">
        <f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/>
      </c>
      <c r="N35" s="191" t="str">
        <f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/>
      </c>
      <c r="O35" s="191" t="str">
        <f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/>
      </c>
      <c r="P35" s="191" t="str">
        <f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/>
      </c>
      <c r="Q35" s="191" t="str">
        <f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/>
      </c>
      <c r="R35" s="191" t="str">
        <f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/>
      </c>
      <c r="S35" s="191" t="str">
        <f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/>
      </c>
      <c r="T35" s="191" t="str">
        <f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/>
      </c>
      <c r="U35" s="191" t="str">
        <f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/>
      </c>
      <c r="V35" s="191" t="str">
        <f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/>
      </c>
      <c r="W35" s="191" t="str">
        <f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/>
      </c>
      <c r="X35" s="191" t="str">
        <f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/>
      </c>
      <c r="Y35" s="191" t="str">
        <f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/>
      </c>
      <c r="Z35" s="191" t="str">
        <f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/>
      </c>
      <c r="AA35" s="191" t="str">
        <f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/>
      </c>
      <c r="AB35" s="191" t="str">
        <f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/>
      </c>
      <c r="AC35" s="191" t="str">
        <f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/>
      </c>
      <c r="AD35" s="191" t="str">
        <f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/>
      </c>
      <c r="AE35" s="191" t="str">
        <f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/>
      </c>
      <c r="AF35" s="191" t="str">
        <f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/>
      </c>
      <c r="AG35" s="191" t="str">
        <f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/>
      </c>
      <c r="AH35" s="191" t="str">
        <f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/>
      </c>
      <c r="AI35" s="191" t="str">
        <f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/>
      </c>
      <c r="AJ35" s="191" t="str">
        <f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/>
      </c>
      <c r="AK35" s="191" t="str">
        <f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/>
      </c>
      <c r="AL35" s="191" t="str">
        <f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/>
      </c>
      <c r="AM35" s="191" t="str">
        <f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/>
      </c>
      <c r="AN35" s="195" t="str">
        <f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/>
      </c>
      <c r="AO35" s="208">
        <v>43</v>
      </c>
      <c r="AP35" s="206"/>
    </row>
    <row r="36" spans="2:42" ht="8.65" customHeight="1" x14ac:dyDescent="0.25">
      <c r="B36" s="190" t="str">
        <f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/>
      </c>
      <c r="C36" s="191" t="str">
        <f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/>
      </c>
      <c r="D36" s="191" t="str">
        <f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/>
      </c>
      <c r="E36" s="191" t="str">
        <f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/>
      </c>
      <c r="F36" s="191" t="str">
        <f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/>
      </c>
      <c r="G36" s="191" t="str">
        <f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/>
      </c>
      <c r="H36" s="191" t="str">
        <f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/>
      </c>
      <c r="I36" s="191" t="str">
        <f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/>
      </c>
      <c r="J36" s="191" t="str">
        <f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/>
      </c>
      <c r="K36" s="191" t="str">
        <f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/>
      </c>
      <c r="L36" s="191" t="str">
        <f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/>
      </c>
      <c r="M36" s="191" t="str">
        <f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/>
      </c>
      <c r="N36" s="191" t="str">
        <f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/>
      </c>
      <c r="O36" s="191" t="str">
        <f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/>
      </c>
      <c r="P36" s="191" t="str">
        <f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/>
      </c>
      <c r="Q36" s="191" t="str">
        <f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/>
      </c>
      <c r="R36" s="191" t="str">
        <f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/>
      </c>
      <c r="S36" s="191" t="str">
        <f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/>
      </c>
      <c r="T36" s="191" t="str">
        <f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/>
      </c>
      <c r="U36" s="191" t="str">
        <f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/>
      </c>
      <c r="V36" s="191" t="str">
        <f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/>
      </c>
      <c r="W36" s="191" t="str">
        <f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/>
      </c>
      <c r="X36" s="191" t="str">
        <f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/>
      </c>
      <c r="Y36" s="191" t="str">
        <f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/>
      </c>
      <c r="Z36" s="191" t="str">
        <f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/>
      </c>
      <c r="AA36" s="191" t="str">
        <f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/>
      </c>
      <c r="AB36" s="191" t="str">
        <f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/>
      </c>
      <c r="AC36" s="191" t="str">
        <f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/>
      </c>
      <c r="AD36" s="191" t="str">
        <f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/>
      </c>
      <c r="AE36" s="191" t="str">
        <f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/>
      </c>
      <c r="AF36" s="191" t="str">
        <f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/>
      </c>
      <c r="AG36" s="191" t="str">
        <f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/>
      </c>
      <c r="AH36" s="191" t="str">
        <f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/>
      </c>
      <c r="AI36" s="191" t="str">
        <f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/>
      </c>
      <c r="AJ36" s="191" t="str">
        <f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/>
      </c>
      <c r="AK36" s="191" t="str">
        <f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/>
      </c>
      <c r="AL36" s="191" t="str">
        <f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/>
      </c>
      <c r="AM36" s="191" t="str">
        <f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/>
      </c>
      <c r="AN36" s="195" t="str">
        <f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/>
      </c>
      <c r="AO36" s="208">
        <v>42.5</v>
      </c>
      <c r="AP36" s="206"/>
    </row>
    <row r="37" spans="2:42" ht="8.65" customHeight="1" x14ac:dyDescent="0.25">
      <c r="B37" s="190" t="str">
        <f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/>
      </c>
      <c r="C37" s="191" t="str">
        <f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/>
      </c>
      <c r="D37" s="191" t="str">
        <f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/>
      </c>
      <c r="E37" s="191" t="str">
        <f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/>
      </c>
      <c r="F37" s="191" t="str">
        <f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/>
      </c>
      <c r="G37" s="191" t="str">
        <f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/>
      </c>
      <c r="H37" s="191" t="str">
        <f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/>
      </c>
      <c r="I37" s="191" t="str">
        <f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/>
      </c>
      <c r="J37" s="191" t="str">
        <f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/>
      </c>
      <c r="K37" s="191" t="str">
        <f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/>
      </c>
      <c r="L37" s="191" t="str">
        <f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/>
      </c>
      <c r="M37" s="191" t="str">
        <f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/>
      </c>
      <c r="N37" s="191" t="str">
        <f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/>
      </c>
      <c r="O37" s="191" t="str">
        <f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/>
      </c>
      <c r="P37" s="191" t="str">
        <f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/>
      </c>
      <c r="Q37" s="191" t="str">
        <f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/>
      </c>
      <c r="R37" s="191" t="str">
        <f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/>
      </c>
      <c r="S37" s="191" t="str">
        <f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/>
      </c>
      <c r="T37" s="191" t="str">
        <f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/>
      </c>
      <c r="U37" s="191" t="str">
        <f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/>
      </c>
      <c r="V37" s="191" t="str">
        <f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/>
      </c>
      <c r="W37" s="191" t="str">
        <f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/>
      </c>
      <c r="X37" s="191" t="str">
        <f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/>
      </c>
      <c r="Y37" s="191" t="str">
        <f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/>
      </c>
      <c r="Z37" s="191" t="str">
        <f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/>
      </c>
      <c r="AA37" s="191" t="str">
        <f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/>
      </c>
      <c r="AB37" s="191" t="str">
        <f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/>
      </c>
      <c r="AC37" s="191" t="str">
        <f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/>
      </c>
      <c r="AD37" s="191" t="str">
        <f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/>
      </c>
      <c r="AE37" s="191" t="str">
        <f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/>
      </c>
      <c r="AF37" s="191" t="str">
        <f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/>
      </c>
      <c r="AG37" s="191" t="str">
        <f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/>
      </c>
      <c r="AH37" s="191" t="str">
        <f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/>
      </c>
      <c r="AI37" s="191" t="str">
        <f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/>
      </c>
      <c r="AJ37" s="191" t="str">
        <f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/>
      </c>
      <c r="AK37" s="191" t="str">
        <f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/>
      </c>
      <c r="AL37" s="191" t="str">
        <f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/>
      </c>
      <c r="AM37" s="191" t="str">
        <f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/>
      </c>
      <c r="AN37" s="195" t="str">
        <f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/>
      </c>
      <c r="AO37" s="208">
        <v>42</v>
      </c>
      <c r="AP37" s="206"/>
    </row>
    <row r="38" spans="2:42" ht="8.65" customHeight="1" x14ac:dyDescent="0.25">
      <c r="B38" s="190" t="str">
        <f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/>
      </c>
      <c r="C38" s="191" t="str">
        <f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/>
      </c>
      <c r="D38" s="191" t="str">
        <f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/>
      </c>
      <c r="E38" s="191" t="str">
        <f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/>
      </c>
      <c r="F38" s="191" t="str">
        <f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/>
      </c>
      <c r="G38" s="191" t="str">
        <f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/>
      </c>
      <c r="H38" s="191" t="str">
        <f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/>
      </c>
      <c r="I38" s="191" t="str">
        <f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/>
      </c>
      <c r="J38" s="191" t="str">
        <f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/>
      </c>
      <c r="K38" s="191" t="str">
        <f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/>
      </c>
      <c r="L38" s="191" t="str">
        <f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/>
      </c>
      <c r="M38" s="191" t="str">
        <f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/>
      </c>
      <c r="N38" s="191" t="str">
        <f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/>
      </c>
      <c r="O38" s="191" t="str">
        <f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/>
      </c>
      <c r="P38" s="191" t="str">
        <f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/>
      </c>
      <c r="Q38" s="191" t="str">
        <f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/>
      </c>
      <c r="R38" s="191" t="str">
        <f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/>
      </c>
      <c r="S38" s="191" t="str">
        <f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/>
      </c>
      <c r="T38" s="191" t="str">
        <f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/>
      </c>
      <c r="U38" s="191" t="str">
        <f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/>
      </c>
      <c r="V38" s="191" t="str">
        <f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/>
      </c>
      <c r="W38" s="191" t="str">
        <f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/>
      </c>
      <c r="X38" s="191" t="str">
        <f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/>
      </c>
      <c r="Y38" s="191" t="str">
        <f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/>
      </c>
      <c r="Z38" s="191" t="str">
        <f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/>
      </c>
      <c r="AA38" s="191" t="str">
        <f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/>
      </c>
      <c r="AB38" s="191" t="str">
        <f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/>
      </c>
      <c r="AC38" s="191" t="str">
        <f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/>
      </c>
      <c r="AD38" s="191" t="str">
        <f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/>
      </c>
      <c r="AE38" s="191" t="str">
        <f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/>
      </c>
      <c r="AF38" s="191" t="str">
        <f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/>
      </c>
      <c r="AG38" s="191" t="str">
        <f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/>
      </c>
      <c r="AH38" s="191" t="str">
        <f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/>
      </c>
      <c r="AI38" s="191" t="str">
        <f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/>
      </c>
      <c r="AJ38" s="191" t="str">
        <f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/>
      </c>
      <c r="AK38" s="191" t="str">
        <f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/>
      </c>
      <c r="AL38" s="191" t="str">
        <f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/>
      </c>
      <c r="AM38" s="191" t="str">
        <f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/>
      </c>
      <c r="AN38" s="195" t="str">
        <f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/>
      </c>
      <c r="AO38" s="208">
        <v>41.5</v>
      </c>
      <c r="AP38" s="206"/>
    </row>
    <row r="39" spans="2:42" ht="8.65" customHeight="1" x14ac:dyDescent="0.25">
      <c r="B39" s="190" t="str">
        <f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/>
      </c>
      <c r="C39" s="191" t="str">
        <f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/>
      </c>
      <c r="D39" s="191" t="str">
        <f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/>
      </c>
      <c r="E39" s="191" t="str">
        <f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/>
      </c>
      <c r="F39" s="191" t="str">
        <f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/>
      </c>
      <c r="G39" s="191" t="str">
        <f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/>
      </c>
      <c r="H39" s="191" t="str">
        <f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/>
      </c>
      <c r="I39" s="191" t="str">
        <f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/>
      </c>
      <c r="J39" s="191" t="str">
        <f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/>
      </c>
      <c r="K39" s="191" t="str">
        <f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/>
      </c>
      <c r="L39" s="191" t="str">
        <f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/>
      </c>
      <c r="M39" s="191" t="str">
        <f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/>
      </c>
      <c r="N39" s="191" t="str">
        <f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/>
      </c>
      <c r="O39" s="191" t="str">
        <f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/>
      </c>
      <c r="P39" s="191" t="str">
        <f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/>
      </c>
      <c r="Q39" s="191" t="str">
        <f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/>
      </c>
      <c r="R39" s="191" t="str">
        <f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/>
      </c>
      <c r="S39" s="191" t="str">
        <f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/>
      </c>
      <c r="T39" s="191" t="str">
        <f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/>
      </c>
      <c r="U39" s="191" t="str">
        <f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/>
      </c>
      <c r="V39" s="191" t="str">
        <f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/>
      </c>
      <c r="W39" s="191" t="str">
        <f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/>
      </c>
      <c r="X39" s="191" t="str">
        <f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/>
      </c>
      <c r="Y39" s="191" t="str">
        <f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/>
      </c>
      <c r="Z39" s="191" t="str">
        <f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/>
      </c>
      <c r="AA39" s="191" t="str">
        <f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/>
      </c>
      <c r="AB39" s="191" t="str">
        <f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/>
      </c>
      <c r="AC39" s="191" t="str">
        <f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/>
      </c>
      <c r="AD39" s="191" t="str">
        <f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/>
      </c>
      <c r="AE39" s="191" t="str">
        <f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/>
      </c>
      <c r="AF39" s="191" t="str">
        <f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/>
      </c>
      <c r="AG39" s="191" t="str">
        <f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/>
      </c>
      <c r="AH39" s="191" t="str">
        <f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/>
      </c>
      <c r="AI39" s="191" t="str">
        <f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/>
      </c>
      <c r="AJ39" s="191" t="str">
        <f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/>
      </c>
      <c r="AK39" s="191" t="str">
        <f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/>
      </c>
      <c r="AL39" s="191" t="str">
        <f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/>
      </c>
      <c r="AM39" s="191" t="str">
        <f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/>
      </c>
      <c r="AN39" s="195" t="str">
        <f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/>
      </c>
      <c r="AO39" s="208">
        <v>41</v>
      </c>
      <c r="AP39" s="206"/>
    </row>
    <row r="40" spans="2:42" ht="8.65" customHeight="1" x14ac:dyDescent="0.25">
      <c r="B40" s="190" t="str">
        <f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/>
      </c>
      <c r="C40" s="191" t="str">
        <f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/>
      </c>
      <c r="D40" s="191" t="str">
        <f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/>
      </c>
      <c r="E40" s="191" t="str">
        <f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/>
      </c>
      <c r="F40" s="191" t="str">
        <f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/>
      </c>
      <c r="G40" s="191" t="str">
        <f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/>
      </c>
      <c r="H40" s="191" t="str">
        <f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/>
      </c>
      <c r="I40" s="191" t="str">
        <f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/>
      </c>
      <c r="J40" s="191" t="str">
        <f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/>
      </c>
      <c r="K40" s="191" t="str">
        <f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/>
      </c>
      <c r="L40" s="191" t="str">
        <f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/>
      </c>
      <c r="M40" s="191" t="str">
        <f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/>
      </c>
      <c r="N40" s="191" t="str">
        <f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/>
      </c>
      <c r="O40" s="191" t="str">
        <f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/>
      </c>
      <c r="P40" s="191" t="str">
        <f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/>
      </c>
      <c r="Q40" s="191" t="str">
        <f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/>
      </c>
      <c r="R40" s="191" t="str">
        <f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/>
      </c>
      <c r="S40" s="191" t="str">
        <f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/>
      </c>
      <c r="T40" s="191" t="str">
        <f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/>
      </c>
      <c r="U40" s="191" t="str">
        <f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/>
      </c>
      <c r="V40" s="191" t="str">
        <f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/>
      </c>
      <c r="W40" s="191" t="str">
        <f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/>
      </c>
      <c r="X40" s="191" t="str">
        <f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/>
      </c>
      <c r="Y40" s="191" t="str">
        <f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/>
      </c>
      <c r="Z40" s="191" t="str">
        <f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/>
      </c>
      <c r="AA40" s="191" t="str">
        <f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/>
      </c>
      <c r="AB40" s="191" t="str">
        <f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/>
      </c>
      <c r="AC40" s="191" t="str">
        <f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/>
      </c>
      <c r="AD40" s="191" t="str">
        <f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/>
      </c>
      <c r="AE40" s="191" t="str">
        <f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/>
      </c>
      <c r="AF40" s="191" t="str">
        <f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/>
      </c>
      <c r="AG40" s="191" t="str">
        <f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/>
      </c>
      <c r="AH40" s="191" t="str">
        <f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/>
      </c>
      <c r="AI40" s="191" t="str">
        <f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/>
      </c>
      <c r="AJ40" s="191" t="str">
        <f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/>
      </c>
      <c r="AK40" s="191" t="str">
        <f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/>
      </c>
      <c r="AL40" s="191" t="str">
        <f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/>
      </c>
      <c r="AM40" s="191" t="str">
        <f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/>
      </c>
      <c r="AN40" s="195" t="str">
        <f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/>
      </c>
      <c r="AO40" s="208">
        <v>40.5</v>
      </c>
      <c r="AP40" s="206"/>
    </row>
    <row r="41" spans="2:42" ht="8.65" customHeight="1" x14ac:dyDescent="0.25">
      <c r="B41" s="190" t="str">
        <f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/>
      </c>
      <c r="C41" s="191" t="str">
        <f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/>
      </c>
      <c r="D41" s="191" t="str">
        <f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/>
      </c>
      <c r="E41" s="191" t="str">
        <f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/>
      </c>
      <c r="F41" s="191" t="str">
        <f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/>
      </c>
      <c r="G41" s="191" t="str">
        <f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/>
      </c>
      <c r="H41" s="191" t="str">
        <f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/>
      </c>
      <c r="I41" s="191" t="str">
        <f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/>
      </c>
      <c r="J41" s="191" t="str">
        <f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/>
      </c>
      <c r="K41" s="191" t="str">
        <f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/>
      </c>
      <c r="L41" s="191" t="str">
        <f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/>
      </c>
      <c r="M41" s="191" t="str">
        <f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/>
      </c>
      <c r="N41" s="191" t="str">
        <f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/>
      </c>
      <c r="O41" s="191" t="str">
        <f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/>
      </c>
      <c r="P41" s="191" t="str">
        <f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/>
      </c>
      <c r="Q41" s="191" t="str">
        <f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/>
      </c>
      <c r="R41" s="191" t="str">
        <f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/>
      </c>
      <c r="S41" s="191" t="str">
        <f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/>
      </c>
      <c r="T41" s="191" t="str">
        <f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/>
      </c>
      <c r="U41" s="191" t="str">
        <f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/>
      </c>
      <c r="V41" s="191" t="str">
        <f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/>
      </c>
      <c r="W41" s="191" t="str">
        <f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/>
      </c>
      <c r="X41" s="191" t="str">
        <f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/>
      </c>
      <c r="Y41" s="191" t="str">
        <f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/>
      </c>
      <c r="Z41" s="191" t="str">
        <f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/>
      </c>
      <c r="AA41" s="191" t="str">
        <f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/>
      </c>
      <c r="AB41" s="191" t="str">
        <f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/>
      </c>
      <c r="AC41" s="191" t="str">
        <f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/>
      </c>
      <c r="AD41" s="191" t="str">
        <f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/>
      </c>
      <c r="AE41" s="191" t="str">
        <f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/>
      </c>
      <c r="AF41" s="191" t="str">
        <f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/>
      </c>
      <c r="AG41" s="191" t="str">
        <f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/>
      </c>
      <c r="AH41" s="191" t="str">
        <f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/>
      </c>
      <c r="AI41" s="191" t="str">
        <f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/>
      </c>
      <c r="AJ41" s="191" t="str">
        <f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/>
      </c>
      <c r="AK41" s="191" t="str">
        <f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/>
      </c>
      <c r="AL41" s="191" t="str">
        <f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/>
      </c>
      <c r="AM41" s="191" t="str">
        <f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/>
      </c>
      <c r="AN41" s="195" t="str">
        <f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/>
      </c>
      <c r="AO41" s="199">
        <v>40</v>
      </c>
      <c r="AP41" s="206"/>
    </row>
    <row r="42" spans="2:42" ht="8.65" customHeight="1" x14ac:dyDescent="0.25">
      <c r="B42" s="190" t="str">
        <f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/>
      </c>
      <c r="C42" s="191" t="str">
        <f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/>
      </c>
      <c r="D42" s="191" t="str">
        <f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/>
      </c>
      <c r="E42" s="191" t="str">
        <f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/>
      </c>
      <c r="F42" s="191" t="str">
        <f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/>
      </c>
      <c r="G42" s="191" t="str">
        <f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/>
      </c>
      <c r="H42" s="191" t="str">
        <f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/>
      </c>
      <c r="I42" s="191" t="str">
        <f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/>
      </c>
      <c r="J42" s="191" t="str">
        <f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/>
      </c>
      <c r="K42" s="191" t="str">
        <f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/>
      </c>
      <c r="L42" s="191" t="str">
        <f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/>
      </c>
      <c r="M42" s="191" t="str">
        <f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/>
      </c>
      <c r="N42" s="191" t="str">
        <f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/>
      </c>
      <c r="O42" s="191" t="str">
        <f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/>
      </c>
      <c r="P42" s="191" t="str">
        <f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/>
      </c>
      <c r="Q42" s="191" t="str">
        <f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/>
      </c>
      <c r="R42" s="191" t="str">
        <f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/>
      </c>
      <c r="S42" s="191" t="str">
        <f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/>
      </c>
      <c r="T42" s="191" t="str">
        <f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/>
      </c>
      <c r="U42" s="191" t="str">
        <f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/>
      </c>
      <c r="V42" s="191" t="str">
        <f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/>
      </c>
      <c r="W42" s="191" t="str">
        <f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/>
      </c>
      <c r="X42" s="191" t="str">
        <f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/>
      </c>
      <c r="Y42" s="191" t="str">
        <f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/>
      </c>
      <c r="Z42" s="191" t="str">
        <f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/>
      </c>
      <c r="AA42" s="191" t="str">
        <f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/>
      </c>
      <c r="AB42" s="191" t="str">
        <f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/>
      </c>
      <c r="AC42" s="191" t="str">
        <f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/>
      </c>
      <c r="AD42" s="191" t="str">
        <f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/>
      </c>
      <c r="AE42" s="191" t="str">
        <f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/>
      </c>
      <c r="AF42" s="191" t="str">
        <f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/>
      </c>
      <c r="AG42" s="191" t="str">
        <f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/>
      </c>
      <c r="AH42" s="191" t="str">
        <f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/>
      </c>
      <c r="AI42" s="191" t="str">
        <f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/>
      </c>
      <c r="AJ42" s="191" t="str">
        <f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/>
      </c>
      <c r="AK42" s="191" t="str">
        <f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/>
      </c>
      <c r="AL42" s="191" t="str">
        <f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/>
      </c>
      <c r="AM42" s="191" t="str">
        <f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/>
      </c>
      <c r="AN42" s="195" t="str">
        <f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/>
      </c>
      <c r="AO42" s="208">
        <v>39.5</v>
      </c>
      <c r="AP42" s="206"/>
    </row>
    <row r="43" spans="2:42" ht="8.65" customHeight="1" x14ac:dyDescent="0.25">
      <c r="B43" s="190">
        <f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>0</v>
      </c>
      <c r="C43" s="191">
        <f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>0</v>
      </c>
      <c r="D43" s="191">
        <f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>0</v>
      </c>
      <c r="E43" s="191">
        <f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>0</v>
      </c>
      <c r="F43" s="191">
        <f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>0</v>
      </c>
      <c r="G43" s="191">
        <f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>0</v>
      </c>
      <c r="H43" s="191">
        <f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>0</v>
      </c>
      <c r="I43" s="191">
        <f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>0</v>
      </c>
      <c r="J43" s="191">
        <f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>0</v>
      </c>
      <c r="K43" s="191">
        <f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>0</v>
      </c>
      <c r="L43" s="191">
        <f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>0</v>
      </c>
      <c r="M43" s="191">
        <f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>0</v>
      </c>
      <c r="N43" s="191">
        <f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>0</v>
      </c>
      <c r="O43" s="191">
        <f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>0</v>
      </c>
      <c r="P43" s="191">
        <f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>0</v>
      </c>
      <c r="Q43" s="191">
        <f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>0</v>
      </c>
      <c r="R43" s="191">
        <f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>0</v>
      </c>
      <c r="S43" s="191">
        <f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>0</v>
      </c>
      <c r="T43" s="191">
        <f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>0</v>
      </c>
      <c r="U43" s="191">
        <f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>0</v>
      </c>
      <c r="V43" s="191">
        <f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>0</v>
      </c>
      <c r="W43" s="191">
        <f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>0</v>
      </c>
      <c r="X43" s="191">
        <f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>0</v>
      </c>
      <c r="Y43" s="191">
        <f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>0</v>
      </c>
      <c r="Z43" s="191">
        <f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>0</v>
      </c>
      <c r="AA43" s="191">
        <f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>0</v>
      </c>
      <c r="AB43" s="191">
        <f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>0</v>
      </c>
      <c r="AC43" s="191">
        <f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>0</v>
      </c>
      <c r="AD43" s="191">
        <f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>0</v>
      </c>
      <c r="AE43" s="191">
        <f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>0</v>
      </c>
      <c r="AF43" s="191">
        <f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>0</v>
      </c>
      <c r="AG43" s="191">
        <f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>0</v>
      </c>
      <c r="AH43" s="191">
        <f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>0</v>
      </c>
      <c r="AI43" s="191">
        <f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>0</v>
      </c>
      <c r="AJ43" s="191">
        <f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>0</v>
      </c>
      <c r="AK43" s="191">
        <f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>0</v>
      </c>
      <c r="AL43" s="191">
        <f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>0</v>
      </c>
      <c r="AM43" s="191">
        <f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>0</v>
      </c>
      <c r="AN43" s="195">
        <f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>0</v>
      </c>
      <c r="AO43" s="208">
        <v>39</v>
      </c>
      <c r="AP43" s="206"/>
    </row>
    <row r="44" spans="2:42" ht="8.65" customHeight="1" x14ac:dyDescent="0.25">
      <c r="B44" s="190">
        <f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>0</v>
      </c>
      <c r="C44" s="191">
        <f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>0</v>
      </c>
      <c r="D44" s="191">
        <f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>0</v>
      </c>
      <c r="E44" s="191">
        <f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>0</v>
      </c>
      <c r="F44" s="191">
        <f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>0</v>
      </c>
      <c r="G44" s="191">
        <f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>0</v>
      </c>
      <c r="H44" s="191">
        <f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>0</v>
      </c>
      <c r="I44" s="191">
        <f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>0</v>
      </c>
      <c r="J44" s="191">
        <f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>0</v>
      </c>
      <c r="K44" s="191">
        <f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>0</v>
      </c>
      <c r="L44" s="191">
        <f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>0</v>
      </c>
      <c r="M44" s="191">
        <f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>0</v>
      </c>
      <c r="N44" s="191">
        <f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>0</v>
      </c>
      <c r="O44" s="191">
        <f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>0</v>
      </c>
      <c r="P44" s="191">
        <f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>0</v>
      </c>
      <c r="Q44" s="191">
        <f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>0</v>
      </c>
      <c r="R44" s="191">
        <f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>0</v>
      </c>
      <c r="S44" s="191">
        <f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>0</v>
      </c>
      <c r="T44" s="191">
        <f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>0</v>
      </c>
      <c r="U44" s="191">
        <f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>0</v>
      </c>
      <c r="V44" s="191">
        <f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>0</v>
      </c>
      <c r="W44" s="191">
        <f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>0</v>
      </c>
      <c r="X44" s="191">
        <f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>0</v>
      </c>
      <c r="Y44" s="191">
        <f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>0</v>
      </c>
      <c r="Z44" s="191">
        <f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>0</v>
      </c>
      <c r="AA44" s="191">
        <f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>0</v>
      </c>
      <c r="AB44" s="191">
        <f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>0</v>
      </c>
      <c r="AC44" s="191">
        <f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>0</v>
      </c>
      <c r="AD44" s="191">
        <f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>0</v>
      </c>
      <c r="AE44" s="191">
        <f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>0</v>
      </c>
      <c r="AF44" s="191">
        <f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>0</v>
      </c>
      <c r="AG44" s="191">
        <f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>0</v>
      </c>
      <c r="AH44" s="191">
        <f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>0</v>
      </c>
      <c r="AI44" s="191">
        <f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>0</v>
      </c>
      <c r="AJ44" s="191">
        <f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>0</v>
      </c>
      <c r="AK44" s="191">
        <f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>0</v>
      </c>
      <c r="AL44" s="191">
        <f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>0</v>
      </c>
      <c r="AM44" s="191">
        <f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>0</v>
      </c>
      <c r="AN44" s="195">
        <f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>0</v>
      </c>
      <c r="AO44" s="208">
        <v>38.5</v>
      </c>
      <c r="AP44" s="206"/>
    </row>
    <row r="45" spans="2:42" ht="8.65" customHeight="1" x14ac:dyDescent="0.25">
      <c r="B45" s="190">
        <f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>0</v>
      </c>
      <c r="C45" s="191">
        <f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>0</v>
      </c>
      <c r="D45" s="191">
        <f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>0</v>
      </c>
      <c r="E45" s="191">
        <f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>0</v>
      </c>
      <c r="F45" s="191">
        <f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>0</v>
      </c>
      <c r="G45" s="191">
        <f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>0</v>
      </c>
      <c r="H45" s="191">
        <f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>0</v>
      </c>
      <c r="I45" s="191">
        <f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>0</v>
      </c>
      <c r="J45" s="191">
        <f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>0</v>
      </c>
      <c r="K45" s="191">
        <f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>0</v>
      </c>
      <c r="L45" s="191">
        <f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>0</v>
      </c>
      <c r="M45" s="191">
        <f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>0</v>
      </c>
      <c r="N45" s="191">
        <f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>0</v>
      </c>
      <c r="O45" s="191">
        <f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>0</v>
      </c>
      <c r="P45" s="191">
        <f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>0</v>
      </c>
      <c r="Q45" s="191">
        <f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>0</v>
      </c>
      <c r="R45" s="191">
        <f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>0</v>
      </c>
      <c r="S45" s="191">
        <f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>0</v>
      </c>
      <c r="T45" s="191">
        <f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>0</v>
      </c>
      <c r="U45" s="191">
        <f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>0</v>
      </c>
      <c r="V45" s="191">
        <f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>0</v>
      </c>
      <c r="W45" s="191">
        <f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>0</v>
      </c>
      <c r="X45" s="191">
        <f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>0</v>
      </c>
      <c r="Y45" s="191">
        <f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>0</v>
      </c>
      <c r="Z45" s="191">
        <f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>0</v>
      </c>
      <c r="AA45" s="191">
        <f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>0</v>
      </c>
      <c r="AB45" s="191">
        <f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>0</v>
      </c>
      <c r="AC45" s="191">
        <f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>0</v>
      </c>
      <c r="AD45" s="191">
        <f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>0</v>
      </c>
      <c r="AE45" s="191">
        <f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>0</v>
      </c>
      <c r="AF45" s="191">
        <f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>0</v>
      </c>
      <c r="AG45" s="191">
        <f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>0</v>
      </c>
      <c r="AH45" s="191">
        <f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>0</v>
      </c>
      <c r="AI45" s="191">
        <f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>0</v>
      </c>
      <c r="AJ45" s="191">
        <f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>0</v>
      </c>
      <c r="AK45" s="191">
        <f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>0</v>
      </c>
      <c r="AL45" s="191">
        <f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>0</v>
      </c>
      <c r="AM45" s="191">
        <f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>0</v>
      </c>
      <c r="AN45" s="195">
        <f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>0</v>
      </c>
      <c r="AO45" s="208">
        <v>38</v>
      </c>
      <c r="AP45" s="206"/>
    </row>
    <row r="46" spans="2:42" ht="8.65" customHeight="1" x14ac:dyDescent="0.25">
      <c r="B46" s="190">
        <f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>0</v>
      </c>
      <c r="C46" s="191">
        <f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>0</v>
      </c>
      <c r="D46" s="191">
        <f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>0</v>
      </c>
      <c r="E46" s="191">
        <f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>0</v>
      </c>
      <c r="F46" s="191">
        <f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>0</v>
      </c>
      <c r="G46" s="191">
        <f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>0</v>
      </c>
      <c r="H46" s="191">
        <f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>0</v>
      </c>
      <c r="I46" s="191">
        <f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>0</v>
      </c>
      <c r="J46" s="191">
        <f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>0</v>
      </c>
      <c r="K46" s="191">
        <f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>0</v>
      </c>
      <c r="L46" s="191">
        <f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>0</v>
      </c>
      <c r="M46" s="191">
        <f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>0</v>
      </c>
      <c r="N46" s="191">
        <f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>0</v>
      </c>
      <c r="O46" s="191">
        <f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>0</v>
      </c>
      <c r="P46" s="191">
        <f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>0</v>
      </c>
      <c r="Q46" s="191">
        <f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>0</v>
      </c>
      <c r="R46" s="191">
        <f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>0</v>
      </c>
      <c r="S46" s="191">
        <f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>0</v>
      </c>
      <c r="T46" s="191">
        <f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>0</v>
      </c>
      <c r="U46" s="191">
        <f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>0</v>
      </c>
      <c r="V46" s="191">
        <f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>0</v>
      </c>
      <c r="W46" s="191">
        <f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>0</v>
      </c>
      <c r="X46" s="191">
        <f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>0</v>
      </c>
      <c r="Y46" s="191">
        <f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>0</v>
      </c>
      <c r="Z46" s="191">
        <f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>0</v>
      </c>
      <c r="AA46" s="191">
        <f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>0</v>
      </c>
      <c r="AB46" s="191">
        <f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>0</v>
      </c>
      <c r="AC46" s="191">
        <f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>0</v>
      </c>
      <c r="AD46" s="191">
        <f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>0</v>
      </c>
      <c r="AE46" s="191">
        <f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>0</v>
      </c>
      <c r="AF46" s="191">
        <f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>0</v>
      </c>
      <c r="AG46" s="191">
        <f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>0</v>
      </c>
      <c r="AH46" s="191">
        <f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>0</v>
      </c>
      <c r="AI46" s="191">
        <f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>0</v>
      </c>
      <c r="AJ46" s="191">
        <f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>0</v>
      </c>
      <c r="AK46" s="191">
        <f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>0</v>
      </c>
      <c r="AL46" s="191">
        <f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>0</v>
      </c>
      <c r="AM46" s="191">
        <f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>0</v>
      </c>
      <c r="AN46" s="195">
        <f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>0</v>
      </c>
      <c r="AO46" s="208">
        <v>37.5</v>
      </c>
      <c r="AP46" s="206"/>
    </row>
    <row r="47" spans="2:42" ht="8.65" customHeight="1" x14ac:dyDescent="0.25">
      <c r="B47" s="190">
        <f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>0</v>
      </c>
      <c r="C47" s="191">
        <f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>0</v>
      </c>
      <c r="D47" s="191">
        <f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>0</v>
      </c>
      <c r="E47" s="191">
        <f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>0</v>
      </c>
      <c r="F47" s="191">
        <f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>0</v>
      </c>
      <c r="G47" s="191">
        <f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>0</v>
      </c>
      <c r="H47" s="191">
        <f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>0</v>
      </c>
      <c r="I47" s="191">
        <f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>0</v>
      </c>
      <c r="J47" s="191">
        <f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>0</v>
      </c>
      <c r="K47" s="191">
        <f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>0</v>
      </c>
      <c r="L47" s="191">
        <f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>0</v>
      </c>
      <c r="M47" s="191">
        <f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>0</v>
      </c>
      <c r="N47" s="191">
        <f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>0</v>
      </c>
      <c r="O47" s="191">
        <f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>0</v>
      </c>
      <c r="P47" s="191">
        <f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>0</v>
      </c>
      <c r="Q47" s="191">
        <f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>0</v>
      </c>
      <c r="R47" s="191">
        <f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>0</v>
      </c>
      <c r="S47" s="191">
        <f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>0</v>
      </c>
      <c r="T47" s="191">
        <f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>0</v>
      </c>
      <c r="U47" s="191">
        <f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>0</v>
      </c>
      <c r="V47" s="191">
        <f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>0</v>
      </c>
      <c r="W47" s="191">
        <f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>0</v>
      </c>
      <c r="X47" s="191">
        <f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>0</v>
      </c>
      <c r="Y47" s="191">
        <f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>0</v>
      </c>
      <c r="Z47" s="191">
        <f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>0</v>
      </c>
      <c r="AA47" s="191">
        <f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>0</v>
      </c>
      <c r="AB47" s="191">
        <f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>0</v>
      </c>
      <c r="AC47" s="191">
        <f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>0</v>
      </c>
      <c r="AD47" s="191">
        <f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>0</v>
      </c>
      <c r="AE47" s="191">
        <f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>0</v>
      </c>
      <c r="AF47" s="191">
        <f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>0</v>
      </c>
      <c r="AG47" s="191">
        <f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>0</v>
      </c>
      <c r="AH47" s="191">
        <f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>0</v>
      </c>
      <c r="AI47" s="191">
        <f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>0</v>
      </c>
      <c r="AJ47" s="191">
        <f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>0</v>
      </c>
      <c r="AK47" s="191">
        <f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>0</v>
      </c>
      <c r="AL47" s="191">
        <f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>0</v>
      </c>
      <c r="AM47" s="191">
        <f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>0</v>
      </c>
      <c r="AN47" s="195">
        <f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>0</v>
      </c>
      <c r="AO47" s="208">
        <v>37</v>
      </c>
      <c r="AP47" s="206"/>
    </row>
    <row r="48" spans="2:42" ht="8.65" customHeight="1" x14ac:dyDescent="0.25">
      <c r="B48" s="190">
        <f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>0</v>
      </c>
      <c r="C48" s="191">
        <f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>0</v>
      </c>
      <c r="D48" s="191">
        <f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>0</v>
      </c>
      <c r="E48" s="191">
        <f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>0</v>
      </c>
      <c r="F48" s="191">
        <f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>0</v>
      </c>
      <c r="G48" s="191">
        <f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>0</v>
      </c>
      <c r="H48" s="191">
        <f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>0</v>
      </c>
      <c r="I48" s="191">
        <f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>0</v>
      </c>
      <c r="J48" s="191">
        <f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>0</v>
      </c>
      <c r="K48" s="191">
        <f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>0</v>
      </c>
      <c r="L48" s="191">
        <f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>0</v>
      </c>
      <c r="M48" s="191">
        <f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>0</v>
      </c>
      <c r="N48" s="191">
        <f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>0</v>
      </c>
      <c r="O48" s="191">
        <f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>0</v>
      </c>
      <c r="P48" s="191">
        <f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>0</v>
      </c>
      <c r="Q48" s="191">
        <f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>0</v>
      </c>
      <c r="R48" s="191">
        <f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>0</v>
      </c>
      <c r="S48" s="191">
        <f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>0</v>
      </c>
      <c r="T48" s="191">
        <f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>0</v>
      </c>
      <c r="U48" s="191">
        <f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>0</v>
      </c>
      <c r="V48" s="191">
        <f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>0</v>
      </c>
      <c r="W48" s="191">
        <f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>0</v>
      </c>
      <c r="X48" s="191">
        <f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>0</v>
      </c>
      <c r="Y48" s="191">
        <f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>0</v>
      </c>
      <c r="Z48" s="191">
        <f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>0</v>
      </c>
      <c r="AA48" s="191">
        <f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>0</v>
      </c>
      <c r="AB48" s="191">
        <f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>0</v>
      </c>
      <c r="AC48" s="191">
        <f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>0</v>
      </c>
      <c r="AD48" s="191">
        <f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>0</v>
      </c>
      <c r="AE48" s="191">
        <f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>0</v>
      </c>
      <c r="AF48" s="191">
        <f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>0</v>
      </c>
      <c r="AG48" s="191">
        <f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>0</v>
      </c>
      <c r="AH48" s="191">
        <f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>0</v>
      </c>
      <c r="AI48" s="191">
        <f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>0</v>
      </c>
      <c r="AJ48" s="191">
        <f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>0</v>
      </c>
      <c r="AK48" s="191">
        <f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>0</v>
      </c>
      <c r="AL48" s="191">
        <f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>0</v>
      </c>
      <c r="AM48" s="191">
        <f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>0</v>
      </c>
      <c r="AN48" s="195">
        <f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>0</v>
      </c>
      <c r="AO48" s="208">
        <v>36.5</v>
      </c>
      <c r="AP48" s="206"/>
    </row>
    <row r="49" spans="2:42" ht="8.65" customHeight="1" x14ac:dyDescent="0.25">
      <c r="B49" s="190">
        <f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0</v>
      </c>
      <c r="C49" s="191">
        <f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0</v>
      </c>
      <c r="D49" s="191">
        <f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0</v>
      </c>
      <c r="E49" s="191">
        <f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0</v>
      </c>
      <c r="F49" s="191">
        <f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0</v>
      </c>
      <c r="G49" s="191">
        <f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0</v>
      </c>
      <c r="H49" s="191">
        <f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0</v>
      </c>
      <c r="I49" s="191">
        <f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0</v>
      </c>
      <c r="J49" s="191">
        <f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0</v>
      </c>
      <c r="K49" s="191">
        <f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0</v>
      </c>
      <c r="L49" s="191">
        <f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0</v>
      </c>
      <c r="M49" s="191">
        <f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0</v>
      </c>
      <c r="N49" s="191">
        <f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0</v>
      </c>
      <c r="O49" s="191">
        <f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0</v>
      </c>
      <c r="P49" s="191">
        <f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0</v>
      </c>
      <c r="Q49" s="191">
        <f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0</v>
      </c>
      <c r="R49" s="191">
        <f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0</v>
      </c>
      <c r="S49" s="191">
        <f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0</v>
      </c>
      <c r="T49" s="191">
        <f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0</v>
      </c>
      <c r="U49" s="191">
        <f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0</v>
      </c>
      <c r="V49" s="191">
        <f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0</v>
      </c>
      <c r="W49" s="191">
        <f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0</v>
      </c>
      <c r="X49" s="191">
        <f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0</v>
      </c>
      <c r="Y49" s="191">
        <f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0</v>
      </c>
      <c r="Z49" s="191">
        <f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0</v>
      </c>
      <c r="AA49" s="191">
        <f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0</v>
      </c>
      <c r="AB49" s="191">
        <f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0</v>
      </c>
      <c r="AC49" s="191">
        <f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0</v>
      </c>
      <c r="AD49" s="191">
        <f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0</v>
      </c>
      <c r="AE49" s="191">
        <f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0</v>
      </c>
      <c r="AF49" s="191">
        <f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0</v>
      </c>
      <c r="AG49" s="191">
        <f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0</v>
      </c>
      <c r="AH49" s="191">
        <f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0</v>
      </c>
      <c r="AI49" s="191">
        <f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0</v>
      </c>
      <c r="AJ49" s="191">
        <f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0</v>
      </c>
      <c r="AK49" s="191">
        <f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0</v>
      </c>
      <c r="AL49" s="191">
        <f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0</v>
      </c>
      <c r="AM49" s="191">
        <f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0</v>
      </c>
      <c r="AN49" s="195">
        <f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0</v>
      </c>
      <c r="AO49" s="208">
        <v>36</v>
      </c>
      <c r="AP49" s="206"/>
    </row>
    <row r="50" spans="2:42" ht="8.65" customHeight="1" x14ac:dyDescent="0.25">
      <c r="B50" s="190">
        <f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0</v>
      </c>
      <c r="C50" s="191">
        <f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0</v>
      </c>
      <c r="D50" s="191">
        <f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0</v>
      </c>
      <c r="E50" s="191">
        <f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0</v>
      </c>
      <c r="F50" s="191">
        <f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0</v>
      </c>
      <c r="G50" s="191">
        <f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0</v>
      </c>
      <c r="H50" s="191">
        <f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0</v>
      </c>
      <c r="I50" s="191">
        <f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0</v>
      </c>
      <c r="J50" s="191">
        <f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0</v>
      </c>
      <c r="K50" s="191">
        <f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0</v>
      </c>
      <c r="L50" s="191">
        <f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0</v>
      </c>
      <c r="M50" s="191">
        <f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0</v>
      </c>
      <c r="N50" s="191">
        <f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0</v>
      </c>
      <c r="O50" s="191">
        <f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0</v>
      </c>
      <c r="P50" s="191">
        <f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0</v>
      </c>
      <c r="Q50" s="191">
        <f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0</v>
      </c>
      <c r="R50" s="191">
        <f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0</v>
      </c>
      <c r="S50" s="191">
        <f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0</v>
      </c>
      <c r="T50" s="191">
        <f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0</v>
      </c>
      <c r="U50" s="191">
        <f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0</v>
      </c>
      <c r="V50" s="191">
        <f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0</v>
      </c>
      <c r="W50" s="191">
        <f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0</v>
      </c>
      <c r="X50" s="191">
        <f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0</v>
      </c>
      <c r="Y50" s="191">
        <f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0</v>
      </c>
      <c r="Z50" s="191">
        <f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0</v>
      </c>
      <c r="AA50" s="191">
        <f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0</v>
      </c>
      <c r="AB50" s="191">
        <f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0</v>
      </c>
      <c r="AC50" s="191">
        <f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0</v>
      </c>
      <c r="AD50" s="191">
        <f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0</v>
      </c>
      <c r="AE50" s="191">
        <f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0</v>
      </c>
      <c r="AF50" s="191">
        <f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0</v>
      </c>
      <c r="AG50" s="191">
        <f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0</v>
      </c>
      <c r="AH50" s="191">
        <f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0</v>
      </c>
      <c r="AI50" s="191">
        <f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0</v>
      </c>
      <c r="AJ50" s="191">
        <f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0</v>
      </c>
      <c r="AK50" s="191">
        <f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0</v>
      </c>
      <c r="AL50" s="191">
        <f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0</v>
      </c>
      <c r="AM50" s="191">
        <f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0</v>
      </c>
      <c r="AN50" s="195">
        <f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0</v>
      </c>
      <c r="AO50" s="208">
        <v>35.5</v>
      </c>
      <c r="AP50" s="206"/>
    </row>
    <row r="51" spans="2:42" ht="8.65" customHeight="1" x14ac:dyDescent="0.25">
      <c r="B51" s="190">
        <f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0</v>
      </c>
      <c r="C51" s="191">
        <f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0</v>
      </c>
      <c r="D51" s="191">
        <f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0</v>
      </c>
      <c r="E51" s="191">
        <f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0</v>
      </c>
      <c r="F51" s="191">
        <f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0</v>
      </c>
      <c r="G51" s="191">
        <f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0</v>
      </c>
      <c r="H51" s="191">
        <f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0</v>
      </c>
      <c r="I51" s="191">
        <f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0</v>
      </c>
      <c r="J51" s="191">
        <f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0</v>
      </c>
      <c r="K51" s="191">
        <f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0</v>
      </c>
      <c r="L51" s="191">
        <f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0</v>
      </c>
      <c r="M51" s="191">
        <f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0</v>
      </c>
      <c r="N51" s="191">
        <f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0</v>
      </c>
      <c r="O51" s="191">
        <f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0</v>
      </c>
      <c r="P51" s="191">
        <f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0</v>
      </c>
      <c r="Q51" s="191">
        <f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0</v>
      </c>
      <c r="R51" s="191">
        <f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0</v>
      </c>
      <c r="S51" s="191">
        <f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0</v>
      </c>
      <c r="T51" s="191">
        <f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0</v>
      </c>
      <c r="U51" s="191">
        <f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0</v>
      </c>
      <c r="V51" s="191">
        <f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0</v>
      </c>
      <c r="W51" s="191">
        <f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0</v>
      </c>
      <c r="X51" s="191">
        <f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0</v>
      </c>
      <c r="Y51" s="191">
        <f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0</v>
      </c>
      <c r="Z51" s="191">
        <f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0</v>
      </c>
      <c r="AA51" s="191">
        <f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0</v>
      </c>
      <c r="AB51" s="191">
        <f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0</v>
      </c>
      <c r="AC51" s="191">
        <f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0</v>
      </c>
      <c r="AD51" s="191">
        <f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0</v>
      </c>
      <c r="AE51" s="191">
        <f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0</v>
      </c>
      <c r="AF51" s="191">
        <f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0</v>
      </c>
      <c r="AG51" s="191">
        <f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0</v>
      </c>
      <c r="AH51" s="191">
        <f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0</v>
      </c>
      <c r="AI51" s="191">
        <f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0</v>
      </c>
      <c r="AJ51" s="191">
        <f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0</v>
      </c>
      <c r="AK51" s="191">
        <f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0</v>
      </c>
      <c r="AL51" s="191">
        <f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0</v>
      </c>
      <c r="AM51" s="191">
        <f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0</v>
      </c>
      <c r="AN51" s="195">
        <f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0</v>
      </c>
      <c r="AO51" s="199">
        <v>35</v>
      </c>
      <c r="AP51" s="206"/>
    </row>
    <row r="52" spans="2:42" ht="8.65" customHeight="1" x14ac:dyDescent="0.25">
      <c r="B52" s="190">
        <f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0</v>
      </c>
      <c r="C52" s="191">
        <f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0</v>
      </c>
      <c r="D52" s="191">
        <f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0</v>
      </c>
      <c r="E52" s="191">
        <f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0</v>
      </c>
      <c r="F52" s="191">
        <f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0</v>
      </c>
      <c r="G52" s="191">
        <f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0</v>
      </c>
      <c r="H52" s="191">
        <f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0</v>
      </c>
      <c r="I52" s="191">
        <f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0</v>
      </c>
      <c r="J52" s="191">
        <f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0</v>
      </c>
      <c r="K52" s="191">
        <f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0</v>
      </c>
      <c r="L52" s="191">
        <f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0</v>
      </c>
      <c r="M52" s="191">
        <f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0</v>
      </c>
      <c r="N52" s="191">
        <f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0</v>
      </c>
      <c r="O52" s="191">
        <f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0</v>
      </c>
      <c r="P52" s="191">
        <f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0</v>
      </c>
      <c r="Q52" s="191">
        <f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0</v>
      </c>
      <c r="R52" s="191">
        <f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0</v>
      </c>
      <c r="S52" s="191">
        <f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0</v>
      </c>
      <c r="T52" s="191">
        <f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0</v>
      </c>
      <c r="U52" s="191">
        <f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0</v>
      </c>
      <c r="V52" s="191">
        <f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0</v>
      </c>
      <c r="W52" s="191">
        <f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0</v>
      </c>
      <c r="X52" s="191">
        <f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0</v>
      </c>
      <c r="Y52" s="191">
        <f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0</v>
      </c>
      <c r="Z52" s="191">
        <f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0</v>
      </c>
      <c r="AA52" s="191">
        <f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0</v>
      </c>
      <c r="AB52" s="191">
        <f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0</v>
      </c>
      <c r="AC52" s="191">
        <f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0</v>
      </c>
      <c r="AD52" s="191">
        <f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0</v>
      </c>
      <c r="AE52" s="191">
        <f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0</v>
      </c>
      <c r="AF52" s="191">
        <f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0</v>
      </c>
      <c r="AG52" s="191">
        <f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0</v>
      </c>
      <c r="AH52" s="191">
        <f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0</v>
      </c>
      <c r="AI52" s="191">
        <f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0</v>
      </c>
      <c r="AJ52" s="191">
        <f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0</v>
      </c>
      <c r="AK52" s="191">
        <f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0</v>
      </c>
      <c r="AL52" s="191">
        <f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0</v>
      </c>
      <c r="AM52" s="191">
        <f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0</v>
      </c>
      <c r="AN52" s="195">
        <f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0</v>
      </c>
      <c r="AO52" s="208">
        <v>34.5</v>
      </c>
      <c r="AP52" s="206"/>
    </row>
    <row r="53" spans="2:42" ht="8.65" customHeight="1" x14ac:dyDescent="0.25">
      <c r="B53" s="190">
        <f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0</v>
      </c>
      <c r="C53" s="191">
        <f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0</v>
      </c>
      <c r="D53" s="191">
        <f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0</v>
      </c>
      <c r="E53" s="191">
        <f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0</v>
      </c>
      <c r="F53" s="191">
        <f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0</v>
      </c>
      <c r="G53" s="191">
        <f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0</v>
      </c>
      <c r="H53" s="191">
        <f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0</v>
      </c>
      <c r="I53" s="191">
        <f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0</v>
      </c>
      <c r="J53" s="191">
        <f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0</v>
      </c>
      <c r="K53" s="191">
        <f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0</v>
      </c>
      <c r="L53" s="191">
        <f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0</v>
      </c>
      <c r="M53" s="191">
        <f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0</v>
      </c>
      <c r="N53" s="191">
        <f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0</v>
      </c>
      <c r="O53" s="191">
        <f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0</v>
      </c>
      <c r="P53" s="191">
        <f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0</v>
      </c>
      <c r="Q53" s="191">
        <f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0</v>
      </c>
      <c r="R53" s="191">
        <f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0</v>
      </c>
      <c r="S53" s="191">
        <f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0</v>
      </c>
      <c r="T53" s="191">
        <f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0</v>
      </c>
      <c r="U53" s="191">
        <f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0</v>
      </c>
      <c r="V53" s="191">
        <f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0</v>
      </c>
      <c r="W53" s="191">
        <f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0</v>
      </c>
      <c r="X53" s="191">
        <f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0</v>
      </c>
      <c r="Y53" s="191">
        <f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0</v>
      </c>
      <c r="Z53" s="191">
        <f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0</v>
      </c>
      <c r="AA53" s="191">
        <f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0</v>
      </c>
      <c r="AB53" s="191">
        <f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0</v>
      </c>
      <c r="AC53" s="191">
        <f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0</v>
      </c>
      <c r="AD53" s="191">
        <f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0</v>
      </c>
      <c r="AE53" s="191">
        <f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0</v>
      </c>
      <c r="AF53" s="191">
        <f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0</v>
      </c>
      <c r="AG53" s="191">
        <f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0</v>
      </c>
      <c r="AH53" s="191">
        <f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0</v>
      </c>
      <c r="AI53" s="191">
        <f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0</v>
      </c>
      <c r="AJ53" s="191">
        <f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0</v>
      </c>
      <c r="AK53" s="191">
        <f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0</v>
      </c>
      <c r="AL53" s="191">
        <f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0</v>
      </c>
      <c r="AM53" s="191">
        <f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0</v>
      </c>
      <c r="AN53" s="195">
        <f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0</v>
      </c>
      <c r="AO53" s="208">
        <v>34</v>
      </c>
      <c r="AP53" s="206"/>
    </row>
    <row r="54" spans="2:42" ht="8.65" customHeight="1" x14ac:dyDescent="0.25">
      <c r="B54" s="190">
        <f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0</v>
      </c>
      <c r="C54" s="191">
        <f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0</v>
      </c>
      <c r="D54" s="191">
        <f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0</v>
      </c>
      <c r="E54" s="191">
        <f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0</v>
      </c>
      <c r="F54" s="191">
        <f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0</v>
      </c>
      <c r="G54" s="191">
        <f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0</v>
      </c>
      <c r="H54" s="191">
        <f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0</v>
      </c>
      <c r="I54" s="191">
        <f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0</v>
      </c>
      <c r="J54" s="191">
        <f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0</v>
      </c>
      <c r="K54" s="191">
        <f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0</v>
      </c>
      <c r="L54" s="191">
        <f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0</v>
      </c>
      <c r="M54" s="191">
        <f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0</v>
      </c>
      <c r="N54" s="191">
        <f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0</v>
      </c>
      <c r="O54" s="191">
        <f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0</v>
      </c>
      <c r="P54" s="191">
        <f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0</v>
      </c>
      <c r="Q54" s="191">
        <f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0</v>
      </c>
      <c r="R54" s="191">
        <f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0</v>
      </c>
      <c r="S54" s="191">
        <f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0</v>
      </c>
      <c r="T54" s="191">
        <f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0</v>
      </c>
      <c r="U54" s="191">
        <f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0</v>
      </c>
      <c r="V54" s="191">
        <f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0</v>
      </c>
      <c r="W54" s="191">
        <f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0</v>
      </c>
      <c r="X54" s="191">
        <f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0</v>
      </c>
      <c r="Y54" s="191">
        <f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0</v>
      </c>
      <c r="Z54" s="191">
        <f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0</v>
      </c>
      <c r="AA54" s="191">
        <f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0</v>
      </c>
      <c r="AB54" s="191">
        <f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0</v>
      </c>
      <c r="AC54" s="191">
        <f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0</v>
      </c>
      <c r="AD54" s="191">
        <f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0</v>
      </c>
      <c r="AE54" s="191">
        <f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0</v>
      </c>
      <c r="AF54" s="191">
        <f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0</v>
      </c>
      <c r="AG54" s="191">
        <f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0</v>
      </c>
      <c r="AH54" s="191">
        <f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0</v>
      </c>
      <c r="AI54" s="191">
        <f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0</v>
      </c>
      <c r="AJ54" s="191">
        <f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0</v>
      </c>
      <c r="AK54" s="191">
        <f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0</v>
      </c>
      <c r="AL54" s="191">
        <f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0</v>
      </c>
      <c r="AM54" s="191">
        <f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0</v>
      </c>
      <c r="AN54" s="195">
        <f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0</v>
      </c>
      <c r="AO54" s="208">
        <v>33.5</v>
      </c>
      <c r="AP54" s="206"/>
    </row>
    <row r="55" spans="2:42" ht="8.65" customHeight="1" x14ac:dyDescent="0.25">
      <c r="B55" s="190">
        <f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0</v>
      </c>
      <c r="C55" s="191">
        <f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0</v>
      </c>
      <c r="D55" s="191">
        <f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0</v>
      </c>
      <c r="E55" s="191">
        <f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0</v>
      </c>
      <c r="F55" s="191">
        <f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0</v>
      </c>
      <c r="G55" s="191">
        <f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0</v>
      </c>
      <c r="H55" s="191">
        <f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0</v>
      </c>
      <c r="I55" s="191">
        <f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0</v>
      </c>
      <c r="J55" s="191">
        <f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0</v>
      </c>
      <c r="K55" s="191">
        <f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0</v>
      </c>
      <c r="L55" s="191">
        <f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0</v>
      </c>
      <c r="M55" s="191">
        <f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0</v>
      </c>
      <c r="N55" s="191">
        <f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0</v>
      </c>
      <c r="O55" s="191">
        <f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0</v>
      </c>
      <c r="P55" s="191">
        <f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0</v>
      </c>
      <c r="Q55" s="191">
        <f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0</v>
      </c>
      <c r="R55" s="191">
        <f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0</v>
      </c>
      <c r="S55" s="191">
        <f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0</v>
      </c>
      <c r="T55" s="191">
        <f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0</v>
      </c>
      <c r="U55" s="191">
        <f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0</v>
      </c>
      <c r="V55" s="191">
        <f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0</v>
      </c>
      <c r="W55" s="191">
        <f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0</v>
      </c>
      <c r="X55" s="191">
        <f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0</v>
      </c>
      <c r="Y55" s="191">
        <f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0</v>
      </c>
      <c r="Z55" s="191">
        <f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0</v>
      </c>
      <c r="AA55" s="191">
        <f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0</v>
      </c>
      <c r="AB55" s="191">
        <f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0</v>
      </c>
      <c r="AC55" s="191">
        <f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0</v>
      </c>
      <c r="AD55" s="191">
        <f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0</v>
      </c>
      <c r="AE55" s="191">
        <f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0</v>
      </c>
      <c r="AF55" s="191">
        <f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0</v>
      </c>
      <c r="AG55" s="191">
        <f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0</v>
      </c>
      <c r="AH55" s="191">
        <f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0</v>
      </c>
      <c r="AI55" s="191">
        <f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0</v>
      </c>
      <c r="AJ55" s="191">
        <f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0</v>
      </c>
      <c r="AK55" s="191">
        <f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0</v>
      </c>
      <c r="AL55" s="191">
        <f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0</v>
      </c>
      <c r="AM55" s="191">
        <f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0</v>
      </c>
      <c r="AN55" s="195">
        <f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0</v>
      </c>
      <c r="AO55" s="208">
        <v>33</v>
      </c>
      <c r="AP55" s="206"/>
    </row>
    <row r="56" spans="2:42" ht="8.65" customHeight="1" x14ac:dyDescent="0.25">
      <c r="B56" s="190">
        <f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0</v>
      </c>
      <c r="C56" s="191">
        <f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0</v>
      </c>
      <c r="D56" s="191">
        <f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0</v>
      </c>
      <c r="E56" s="191">
        <f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0</v>
      </c>
      <c r="F56" s="191">
        <f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0</v>
      </c>
      <c r="G56" s="191">
        <f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0</v>
      </c>
      <c r="H56" s="191">
        <f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0</v>
      </c>
      <c r="I56" s="191">
        <f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0</v>
      </c>
      <c r="J56" s="191">
        <f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0</v>
      </c>
      <c r="K56" s="191">
        <f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0</v>
      </c>
      <c r="L56" s="191">
        <f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0</v>
      </c>
      <c r="M56" s="191">
        <f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0</v>
      </c>
      <c r="N56" s="191">
        <f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0</v>
      </c>
      <c r="O56" s="191">
        <f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0</v>
      </c>
      <c r="P56" s="191">
        <f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0</v>
      </c>
      <c r="Q56" s="191">
        <f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0</v>
      </c>
      <c r="R56" s="191">
        <f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0</v>
      </c>
      <c r="S56" s="191">
        <f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0</v>
      </c>
      <c r="T56" s="191">
        <f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0</v>
      </c>
      <c r="U56" s="191">
        <f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0</v>
      </c>
      <c r="V56" s="191">
        <f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0</v>
      </c>
      <c r="W56" s="191">
        <f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0</v>
      </c>
      <c r="X56" s="191">
        <f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0</v>
      </c>
      <c r="Y56" s="191">
        <f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0</v>
      </c>
      <c r="Z56" s="191">
        <f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0</v>
      </c>
      <c r="AA56" s="191">
        <f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0</v>
      </c>
      <c r="AB56" s="191">
        <f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0</v>
      </c>
      <c r="AC56" s="191">
        <f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0</v>
      </c>
      <c r="AD56" s="191">
        <f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0</v>
      </c>
      <c r="AE56" s="191">
        <f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0</v>
      </c>
      <c r="AF56" s="191">
        <f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0</v>
      </c>
      <c r="AG56" s="191">
        <f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0</v>
      </c>
      <c r="AH56" s="191">
        <f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0</v>
      </c>
      <c r="AI56" s="191">
        <f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0</v>
      </c>
      <c r="AJ56" s="191">
        <f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0</v>
      </c>
      <c r="AK56" s="191">
        <f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0</v>
      </c>
      <c r="AL56" s="191">
        <f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0</v>
      </c>
      <c r="AM56" s="191">
        <f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0</v>
      </c>
      <c r="AN56" s="195">
        <f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0</v>
      </c>
      <c r="AO56" s="208">
        <v>32.5</v>
      </c>
      <c r="AP56" s="206"/>
    </row>
    <row r="57" spans="2:42" ht="8.65" customHeight="1" x14ac:dyDescent="0.25">
      <c r="B57" s="190">
        <f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0</v>
      </c>
      <c r="C57" s="191">
        <f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0</v>
      </c>
      <c r="D57" s="191">
        <f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0</v>
      </c>
      <c r="E57" s="191">
        <f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0</v>
      </c>
      <c r="F57" s="191">
        <f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0</v>
      </c>
      <c r="G57" s="191">
        <f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0</v>
      </c>
      <c r="H57" s="191">
        <f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0</v>
      </c>
      <c r="I57" s="191">
        <f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0</v>
      </c>
      <c r="J57" s="191">
        <f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0</v>
      </c>
      <c r="K57" s="191">
        <f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0</v>
      </c>
      <c r="L57" s="191">
        <f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0</v>
      </c>
      <c r="M57" s="191">
        <f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0</v>
      </c>
      <c r="N57" s="191">
        <f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0</v>
      </c>
      <c r="O57" s="191">
        <f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0</v>
      </c>
      <c r="P57" s="191">
        <f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0</v>
      </c>
      <c r="Q57" s="191">
        <f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0</v>
      </c>
      <c r="R57" s="191">
        <f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0</v>
      </c>
      <c r="S57" s="191">
        <f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0</v>
      </c>
      <c r="T57" s="191">
        <f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0</v>
      </c>
      <c r="U57" s="191">
        <f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0</v>
      </c>
      <c r="V57" s="191">
        <f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0</v>
      </c>
      <c r="W57" s="191">
        <f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0</v>
      </c>
      <c r="X57" s="191">
        <f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0</v>
      </c>
      <c r="Y57" s="191">
        <f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0</v>
      </c>
      <c r="Z57" s="191">
        <f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0</v>
      </c>
      <c r="AA57" s="191">
        <f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0</v>
      </c>
      <c r="AB57" s="191">
        <f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0</v>
      </c>
      <c r="AC57" s="191">
        <f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0</v>
      </c>
      <c r="AD57" s="191">
        <f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0</v>
      </c>
      <c r="AE57" s="191">
        <f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0</v>
      </c>
      <c r="AF57" s="191">
        <f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0</v>
      </c>
      <c r="AG57" s="191">
        <f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0</v>
      </c>
      <c r="AH57" s="191">
        <f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0</v>
      </c>
      <c r="AI57" s="191">
        <f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0</v>
      </c>
      <c r="AJ57" s="191">
        <f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0</v>
      </c>
      <c r="AK57" s="191">
        <f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0</v>
      </c>
      <c r="AL57" s="191">
        <f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0</v>
      </c>
      <c r="AM57" s="191">
        <f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0</v>
      </c>
      <c r="AN57" s="195">
        <f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0</v>
      </c>
      <c r="AO57" s="208">
        <v>32</v>
      </c>
      <c r="AP57" s="206"/>
    </row>
    <row r="58" spans="2:42" ht="8.65" customHeight="1" x14ac:dyDescent="0.25">
      <c r="B58" s="190">
        <f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0</v>
      </c>
      <c r="C58" s="191">
        <f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0</v>
      </c>
      <c r="D58" s="191">
        <f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0</v>
      </c>
      <c r="E58" s="191">
        <f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0</v>
      </c>
      <c r="F58" s="191">
        <f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0</v>
      </c>
      <c r="G58" s="191">
        <f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0</v>
      </c>
      <c r="H58" s="191">
        <f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0</v>
      </c>
      <c r="I58" s="191">
        <f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0</v>
      </c>
      <c r="J58" s="191">
        <f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0</v>
      </c>
      <c r="K58" s="191">
        <f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0</v>
      </c>
      <c r="L58" s="191">
        <f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0</v>
      </c>
      <c r="M58" s="191">
        <f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0</v>
      </c>
      <c r="N58" s="191">
        <f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0</v>
      </c>
      <c r="O58" s="191">
        <f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0</v>
      </c>
      <c r="P58" s="191">
        <f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0</v>
      </c>
      <c r="Q58" s="191">
        <f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0</v>
      </c>
      <c r="R58" s="191">
        <f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0</v>
      </c>
      <c r="S58" s="191">
        <f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0</v>
      </c>
      <c r="T58" s="191">
        <f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0</v>
      </c>
      <c r="U58" s="191">
        <f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0</v>
      </c>
      <c r="V58" s="191">
        <f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0</v>
      </c>
      <c r="W58" s="191">
        <f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0</v>
      </c>
      <c r="X58" s="191">
        <f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0</v>
      </c>
      <c r="Y58" s="191">
        <f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0</v>
      </c>
      <c r="Z58" s="191">
        <f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0</v>
      </c>
      <c r="AA58" s="191">
        <f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0</v>
      </c>
      <c r="AB58" s="191">
        <f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0</v>
      </c>
      <c r="AC58" s="191">
        <f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0</v>
      </c>
      <c r="AD58" s="191">
        <f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0</v>
      </c>
      <c r="AE58" s="191">
        <f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0</v>
      </c>
      <c r="AF58" s="191">
        <f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0</v>
      </c>
      <c r="AG58" s="191">
        <f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0</v>
      </c>
      <c r="AH58" s="191">
        <f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0</v>
      </c>
      <c r="AI58" s="191">
        <f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0</v>
      </c>
      <c r="AJ58" s="191">
        <f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0</v>
      </c>
      <c r="AK58" s="191">
        <f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0</v>
      </c>
      <c r="AL58" s="191">
        <f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0</v>
      </c>
      <c r="AM58" s="191">
        <f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0</v>
      </c>
      <c r="AN58" s="195">
        <f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0</v>
      </c>
      <c r="AO58" s="208">
        <v>31.5</v>
      </c>
      <c r="AP58" s="206"/>
    </row>
    <row r="59" spans="2:42" ht="8.65" customHeight="1" x14ac:dyDescent="0.25">
      <c r="B59" s="190">
        <f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0</v>
      </c>
      <c r="C59" s="191">
        <f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6</v>
      </c>
      <c r="D59" s="191">
        <f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6</v>
      </c>
      <c r="E59" s="191">
        <f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6</v>
      </c>
      <c r="F59" s="191">
        <f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6</v>
      </c>
      <c r="G59" s="191">
        <f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7</v>
      </c>
      <c r="H59" s="191">
        <f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9</v>
      </c>
      <c r="I59" s="191">
        <f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11</v>
      </c>
      <c r="J59" s="191">
        <f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14</v>
      </c>
      <c r="K59" s="191">
        <f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20</v>
      </c>
      <c r="L59" s="191">
        <f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28</v>
      </c>
      <c r="M59" s="191">
        <f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33</v>
      </c>
      <c r="N59" s="191">
        <f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53</v>
      </c>
      <c r="O59" s="191">
        <f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53</v>
      </c>
      <c r="P59" s="191">
        <f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53</v>
      </c>
      <c r="Q59" s="191">
        <f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53</v>
      </c>
      <c r="R59" s="191">
        <f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53</v>
      </c>
      <c r="S59" s="191">
        <f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53</v>
      </c>
      <c r="T59" s="191">
        <f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53</v>
      </c>
      <c r="U59" s="191">
        <f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53</v>
      </c>
      <c r="V59" s="191">
        <f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53</v>
      </c>
      <c r="W59" s="191">
        <f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53</v>
      </c>
      <c r="X59" s="191">
        <f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53</v>
      </c>
      <c r="Y59" s="191">
        <f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53</v>
      </c>
      <c r="Z59" s="191">
        <f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53</v>
      </c>
      <c r="AA59" s="191">
        <f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53</v>
      </c>
      <c r="AB59" s="191">
        <f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53</v>
      </c>
      <c r="AC59" s="191">
        <f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33</v>
      </c>
      <c r="AD59" s="191">
        <f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28</v>
      </c>
      <c r="AE59" s="191">
        <f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20</v>
      </c>
      <c r="AF59" s="191">
        <f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14</v>
      </c>
      <c r="AG59" s="191">
        <f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11</v>
      </c>
      <c r="AH59" s="191">
        <f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9</v>
      </c>
      <c r="AI59" s="191">
        <f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7</v>
      </c>
      <c r="AJ59" s="191">
        <f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6</v>
      </c>
      <c r="AK59" s="191">
        <f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6</v>
      </c>
      <c r="AL59" s="191">
        <f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6</v>
      </c>
      <c r="AM59" s="191">
        <f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6</v>
      </c>
      <c r="AN59" s="195">
        <f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0</v>
      </c>
      <c r="AO59" s="208">
        <v>31</v>
      </c>
      <c r="AP59" s="206"/>
    </row>
    <row r="60" spans="2:42" ht="8.65" customHeight="1" x14ac:dyDescent="0.25">
      <c r="B60" s="190">
        <f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0</v>
      </c>
      <c r="C60" s="191">
        <f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6</v>
      </c>
      <c r="D60" s="191">
        <f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6</v>
      </c>
      <c r="E60" s="191">
        <f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6</v>
      </c>
      <c r="F60" s="191">
        <f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6</v>
      </c>
      <c r="G60" s="191">
        <f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7</v>
      </c>
      <c r="H60" s="191">
        <f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9</v>
      </c>
      <c r="I60" s="191">
        <f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11</v>
      </c>
      <c r="J60" s="191">
        <f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14</v>
      </c>
      <c r="K60" s="191">
        <f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20</v>
      </c>
      <c r="L60" s="191">
        <f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28</v>
      </c>
      <c r="M60" s="191">
        <f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33</v>
      </c>
      <c r="N60" s="191">
        <f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53</v>
      </c>
      <c r="O60" s="191">
        <f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53</v>
      </c>
      <c r="P60" s="191">
        <f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53</v>
      </c>
      <c r="Q60" s="191">
        <f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53</v>
      </c>
      <c r="R60" s="191">
        <f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53</v>
      </c>
      <c r="S60" s="191">
        <f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53</v>
      </c>
      <c r="T60" s="191">
        <f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53</v>
      </c>
      <c r="U60" s="191">
        <f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53</v>
      </c>
      <c r="V60" s="191">
        <f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53</v>
      </c>
      <c r="W60" s="191">
        <f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53</v>
      </c>
      <c r="X60" s="191">
        <f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53</v>
      </c>
      <c r="Y60" s="191">
        <f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53</v>
      </c>
      <c r="Z60" s="191">
        <f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53</v>
      </c>
      <c r="AA60" s="191">
        <f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53</v>
      </c>
      <c r="AB60" s="191">
        <f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53</v>
      </c>
      <c r="AC60" s="191">
        <f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33</v>
      </c>
      <c r="AD60" s="191">
        <f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28</v>
      </c>
      <c r="AE60" s="191">
        <f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20</v>
      </c>
      <c r="AF60" s="191">
        <f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14</v>
      </c>
      <c r="AG60" s="191">
        <f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11</v>
      </c>
      <c r="AH60" s="191">
        <f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9</v>
      </c>
      <c r="AI60" s="191">
        <f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7</v>
      </c>
      <c r="AJ60" s="191">
        <f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6</v>
      </c>
      <c r="AK60" s="191">
        <f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6</v>
      </c>
      <c r="AL60" s="191">
        <f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6</v>
      </c>
      <c r="AM60" s="191">
        <f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6</v>
      </c>
      <c r="AN60" s="195">
        <f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0</v>
      </c>
      <c r="AO60" s="208">
        <v>30.5</v>
      </c>
      <c r="AP60" s="206"/>
    </row>
    <row r="61" spans="2:42" ht="8.65" customHeight="1" x14ac:dyDescent="0.25">
      <c r="B61" s="190">
        <f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0</v>
      </c>
      <c r="C61" s="191">
        <f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6</v>
      </c>
      <c r="D61" s="191">
        <f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6</v>
      </c>
      <c r="E61" s="191">
        <f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6</v>
      </c>
      <c r="F61" s="191">
        <f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6</v>
      </c>
      <c r="G61" s="191">
        <f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7</v>
      </c>
      <c r="H61" s="191">
        <f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9</v>
      </c>
      <c r="I61" s="191">
        <f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11</v>
      </c>
      <c r="J61" s="191">
        <f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14</v>
      </c>
      <c r="K61" s="191">
        <f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20</v>
      </c>
      <c r="L61" s="191">
        <f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28</v>
      </c>
      <c r="M61" s="191">
        <f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33</v>
      </c>
      <c r="N61" s="191">
        <f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53</v>
      </c>
      <c r="O61" s="191">
        <f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53</v>
      </c>
      <c r="P61" s="191">
        <f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53</v>
      </c>
      <c r="Q61" s="191">
        <f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53</v>
      </c>
      <c r="R61" s="191">
        <f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53</v>
      </c>
      <c r="S61" s="191">
        <f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53</v>
      </c>
      <c r="T61" s="191">
        <f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53</v>
      </c>
      <c r="U61" s="191">
        <f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53</v>
      </c>
      <c r="V61" s="191">
        <f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53</v>
      </c>
      <c r="W61" s="191">
        <f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53</v>
      </c>
      <c r="X61" s="191">
        <f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53</v>
      </c>
      <c r="Y61" s="191">
        <f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53</v>
      </c>
      <c r="Z61" s="191">
        <f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53</v>
      </c>
      <c r="AA61" s="191">
        <f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53</v>
      </c>
      <c r="AB61" s="191">
        <f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53</v>
      </c>
      <c r="AC61" s="191">
        <f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33</v>
      </c>
      <c r="AD61" s="191">
        <f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28</v>
      </c>
      <c r="AE61" s="191">
        <f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20</v>
      </c>
      <c r="AF61" s="191">
        <f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14</v>
      </c>
      <c r="AG61" s="191">
        <f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11</v>
      </c>
      <c r="AH61" s="191">
        <f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9</v>
      </c>
      <c r="AI61" s="191">
        <f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7</v>
      </c>
      <c r="AJ61" s="191">
        <f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6</v>
      </c>
      <c r="AK61" s="191">
        <f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6</v>
      </c>
      <c r="AL61" s="191">
        <f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6</v>
      </c>
      <c r="AM61" s="191">
        <f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6</v>
      </c>
      <c r="AN61" s="195">
        <f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0</v>
      </c>
      <c r="AO61" s="199">
        <v>30</v>
      </c>
      <c r="AP61" s="206"/>
    </row>
    <row r="62" spans="2:42" ht="8.65" customHeight="1" x14ac:dyDescent="0.25">
      <c r="B62" s="190">
        <f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0</v>
      </c>
      <c r="C62" s="191">
        <f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6</v>
      </c>
      <c r="D62" s="191">
        <f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6</v>
      </c>
      <c r="E62" s="191">
        <f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6</v>
      </c>
      <c r="F62" s="191">
        <f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6</v>
      </c>
      <c r="G62" s="191">
        <f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7</v>
      </c>
      <c r="H62" s="191">
        <f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9</v>
      </c>
      <c r="I62" s="191">
        <f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11</v>
      </c>
      <c r="J62" s="191">
        <f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14</v>
      </c>
      <c r="K62" s="191">
        <f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20</v>
      </c>
      <c r="L62" s="191">
        <f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28</v>
      </c>
      <c r="M62" s="191">
        <f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33</v>
      </c>
      <c r="N62" s="191">
        <f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53</v>
      </c>
      <c r="O62" s="191">
        <f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53</v>
      </c>
      <c r="P62" s="191">
        <f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53</v>
      </c>
      <c r="Q62" s="191">
        <f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53</v>
      </c>
      <c r="R62" s="191">
        <f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53</v>
      </c>
      <c r="S62" s="191">
        <f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53</v>
      </c>
      <c r="T62" s="191">
        <f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53</v>
      </c>
      <c r="U62" s="191">
        <f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53</v>
      </c>
      <c r="V62" s="191">
        <f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53</v>
      </c>
      <c r="W62" s="191">
        <f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53</v>
      </c>
      <c r="X62" s="191">
        <f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53</v>
      </c>
      <c r="Y62" s="191">
        <f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53</v>
      </c>
      <c r="Z62" s="191">
        <f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53</v>
      </c>
      <c r="AA62" s="191">
        <f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53</v>
      </c>
      <c r="AB62" s="191">
        <f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53</v>
      </c>
      <c r="AC62" s="191">
        <f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33</v>
      </c>
      <c r="AD62" s="191">
        <f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28</v>
      </c>
      <c r="AE62" s="191">
        <f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20</v>
      </c>
      <c r="AF62" s="191">
        <f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14</v>
      </c>
      <c r="AG62" s="191">
        <f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11</v>
      </c>
      <c r="AH62" s="191">
        <f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9</v>
      </c>
      <c r="AI62" s="191">
        <f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7</v>
      </c>
      <c r="AJ62" s="191">
        <f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6</v>
      </c>
      <c r="AK62" s="191">
        <f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6</v>
      </c>
      <c r="AL62" s="191">
        <f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6</v>
      </c>
      <c r="AM62" s="191">
        <f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6</v>
      </c>
      <c r="AN62" s="195">
        <f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0</v>
      </c>
      <c r="AO62" s="208">
        <v>29.5</v>
      </c>
      <c r="AP62" s="206"/>
    </row>
    <row r="63" spans="2:42" ht="8.65" customHeight="1" x14ac:dyDescent="0.25">
      <c r="B63" s="190">
        <f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0</v>
      </c>
      <c r="C63" s="191">
        <f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6</v>
      </c>
      <c r="D63" s="191">
        <f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6</v>
      </c>
      <c r="E63" s="191">
        <f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6</v>
      </c>
      <c r="F63" s="191">
        <f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6</v>
      </c>
      <c r="G63" s="191">
        <f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7</v>
      </c>
      <c r="H63" s="191">
        <f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9</v>
      </c>
      <c r="I63" s="191">
        <f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11</v>
      </c>
      <c r="J63" s="191">
        <f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14</v>
      </c>
      <c r="K63" s="191">
        <f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20</v>
      </c>
      <c r="L63" s="191">
        <f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28</v>
      </c>
      <c r="M63" s="191">
        <f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33</v>
      </c>
      <c r="N63" s="191">
        <f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53</v>
      </c>
      <c r="O63" s="191">
        <f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53</v>
      </c>
      <c r="P63" s="191">
        <f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53</v>
      </c>
      <c r="Q63" s="191">
        <f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53</v>
      </c>
      <c r="R63" s="191">
        <f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53</v>
      </c>
      <c r="S63" s="191">
        <f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53</v>
      </c>
      <c r="T63" s="191">
        <f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53</v>
      </c>
      <c r="U63" s="191">
        <f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53</v>
      </c>
      <c r="V63" s="191">
        <f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53</v>
      </c>
      <c r="W63" s="191">
        <f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53</v>
      </c>
      <c r="X63" s="191">
        <f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53</v>
      </c>
      <c r="Y63" s="191">
        <f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53</v>
      </c>
      <c r="Z63" s="191">
        <f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53</v>
      </c>
      <c r="AA63" s="191">
        <f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53</v>
      </c>
      <c r="AB63" s="191">
        <f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53</v>
      </c>
      <c r="AC63" s="191">
        <f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33</v>
      </c>
      <c r="AD63" s="191">
        <f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28</v>
      </c>
      <c r="AE63" s="191">
        <f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20</v>
      </c>
      <c r="AF63" s="191">
        <f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14</v>
      </c>
      <c r="AG63" s="191">
        <f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11</v>
      </c>
      <c r="AH63" s="191">
        <f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9</v>
      </c>
      <c r="AI63" s="191">
        <f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7</v>
      </c>
      <c r="AJ63" s="191">
        <f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6</v>
      </c>
      <c r="AK63" s="191">
        <f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6</v>
      </c>
      <c r="AL63" s="191">
        <f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6</v>
      </c>
      <c r="AM63" s="191">
        <f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6</v>
      </c>
      <c r="AN63" s="195">
        <f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0</v>
      </c>
      <c r="AO63" s="208">
        <v>29</v>
      </c>
      <c r="AP63" s="206"/>
    </row>
    <row r="64" spans="2:42" ht="8.65" customHeight="1" x14ac:dyDescent="0.25">
      <c r="B64" s="190">
        <f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0</v>
      </c>
      <c r="C64" s="191">
        <f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6</v>
      </c>
      <c r="D64" s="191">
        <f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6</v>
      </c>
      <c r="E64" s="191">
        <f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6</v>
      </c>
      <c r="F64" s="191">
        <f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6</v>
      </c>
      <c r="G64" s="191">
        <f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7</v>
      </c>
      <c r="H64" s="191">
        <f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9</v>
      </c>
      <c r="I64" s="191">
        <f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11</v>
      </c>
      <c r="J64" s="191">
        <f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14</v>
      </c>
      <c r="K64" s="191">
        <f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20</v>
      </c>
      <c r="L64" s="191">
        <f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28</v>
      </c>
      <c r="M64" s="191">
        <f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33</v>
      </c>
      <c r="N64" s="191">
        <f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53</v>
      </c>
      <c r="O64" s="191">
        <f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53</v>
      </c>
      <c r="P64" s="191">
        <f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53</v>
      </c>
      <c r="Q64" s="191">
        <f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53</v>
      </c>
      <c r="R64" s="191">
        <f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53</v>
      </c>
      <c r="S64" s="191">
        <f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53</v>
      </c>
      <c r="T64" s="191">
        <f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53</v>
      </c>
      <c r="U64" s="191">
        <f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53</v>
      </c>
      <c r="V64" s="191">
        <f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53</v>
      </c>
      <c r="W64" s="191">
        <f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53</v>
      </c>
      <c r="X64" s="191">
        <f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53</v>
      </c>
      <c r="Y64" s="191">
        <f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53</v>
      </c>
      <c r="Z64" s="191">
        <f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53</v>
      </c>
      <c r="AA64" s="191">
        <f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53</v>
      </c>
      <c r="AB64" s="191">
        <f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53</v>
      </c>
      <c r="AC64" s="191">
        <f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33</v>
      </c>
      <c r="AD64" s="191">
        <f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28</v>
      </c>
      <c r="AE64" s="191">
        <f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20</v>
      </c>
      <c r="AF64" s="191">
        <f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14</v>
      </c>
      <c r="AG64" s="191">
        <f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11</v>
      </c>
      <c r="AH64" s="191">
        <f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9</v>
      </c>
      <c r="AI64" s="191">
        <f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7</v>
      </c>
      <c r="AJ64" s="191">
        <f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6</v>
      </c>
      <c r="AK64" s="191">
        <f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6</v>
      </c>
      <c r="AL64" s="191">
        <f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6</v>
      </c>
      <c r="AM64" s="191">
        <f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6</v>
      </c>
      <c r="AN64" s="195">
        <f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0</v>
      </c>
      <c r="AO64" s="208">
        <v>28.5</v>
      </c>
      <c r="AP64" s="206"/>
    </row>
    <row r="65" spans="2:42" ht="8.65" customHeight="1" x14ac:dyDescent="0.25">
      <c r="B65" s="190">
        <f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0</v>
      </c>
      <c r="C65" s="191">
        <f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6</v>
      </c>
      <c r="D65" s="191">
        <f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6</v>
      </c>
      <c r="E65" s="191">
        <f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6</v>
      </c>
      <c r="F65" s="191">
        <f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6</v>
      </c>
      <c r="G65" s="191">
        <f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7</v>
      </c>
      <c r="H65" s="191">
        <f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9</v>
      </c>
      <c r="I65" s="191">
        <f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11</v>
      </c>
      <c r="J65" s="191">
        <f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14</v>
      </c>
      <c r="K65" s="191">
        <f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20</v>
      </c>
      <c r="L65" s="191">
        <f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28</v>
      </c>
      <c r="M65" s="191">
        <f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33</v>
      </c>
      <c r="N65" s="191">
        <f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53</v>
      </c>
      <c r="O65" s="191">
        <f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53</v>
      </c>
      <c r="P65" s="191">
        <f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53</v>
      </c>
      <c r="Q65" s="191">
        <f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53</v>
      </c>
      <c r="R65" s="191">
        <f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53</v>
      </c>
      <c r="S65" s="191">
        <f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53</v>
      </c>
      <c r="T65" s="191">
        <f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53</v>
      </c>
      <c r="U65" s="191">
        <f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53</v>
      </c>
      <c r="V65" s="191">
        <f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53</v>
      </c>
      <c r="W65" s="191">
        <f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53</v>
      </c>
      <c r="X65" s="191">
        <f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53</v>
      </c>
      <c r="Y65" s="191">
        <f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53</v>
      </c>
      <c r="Z65" s="191">
        <f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53</v>
      </c>
      <c r="AA65" s="191">
        <f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53</v>
      </c>
      <c r="AB65" s="191">
        <f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53</v>
      </c>
      <c r="AC65" s="191">
        <f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33</v>
      </c>
      <c r="AD65" s="191">
        <f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28</v>
      </c>
      <c r="AE65" s="191">
        <f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20</v>
      </c>
      <c r="AF65" s="191">
        <f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14</v>
      </c>
      <c r="AG65" s="191">
        <f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11</v>
      </c>
      <c r="AH65" s="191">
        <f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9</v>
      </c>
      <c r="AI65" s="191">
        <f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7</v>
      </c>
      <c r="AJ65" s="191">
        <f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6</v>
      </c>
      <c r="AK65" s="191">
        <f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6</v>
      </c>
      <c r="AL65" s="191">
        <f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6</v>
      </c>
      <c r="AM65" s="191">
        <f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6</v>
      </c>
      <c r="AN65" s="195">
        <f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0</v>
      </c>
      <c r="AO65" s="208">
        <v>28</v>
      </c>
      <c r="AP65" s="206"/>
    </row>
    <row r="66" spans="2:42" ht="8.65" customHeight="1" x14ac:dyDescent="0.25">
      <c r="B66" s="190">
        <f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0</v>
      </c>
      <c r="C66" s="191">
        <f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6</v>
      </c>
      <c r="D66" s="191">
        <f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6</v>
      </c>
      <c r="E66" s="191">
        <f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6</v>
      </c>
      <c r="F66" s="191">
        <f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6</v>
      </c>
      <c r="G66" s="191">
        <f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7</v>
      </c>
      <c r="H66" s="191">
        <f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9</v>
      </c>
      <c r="I66" s="191">
        <f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11</v>
      </c>
      <c r="J66" s="191">
        <f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14</v>
      </c>
      <c r="K66" s="191">
        <f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20</v>
      </c>
      <c r="L66" s="191">
        <f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28</v>
      </c>
      <c r="M66" s="191">
        <f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33</v>
      </c>
      <c r="N66" s="191">
        <f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53</v>
      </c>
      <c r="O66" s="191">
        <f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53</v>
      </c>
      <c r="P66" s="191">
        <f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53</v>
      </c>
      <c r="Q66" s="191">
        <f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53</v>
      </c>
      <c r="R66" s="191">
        <f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53</v>
      </c>
      <c r="S66" s="191">
        <f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53</v>
      </c>
      <c r="T66" s="191">
        <f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53</v>
      </c>
      <c r="U66" s="191">
        <f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53</v>
      </c>
      <c r="V66" s="191">
        <f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53</v>
      </c>
      <c r="W66" s="191">
        <f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53</v>
      </c>
      <c r="X66" s="191">
        <f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53</v>
      </c>
      <c r="Y66" s="191">
        <f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53</v>
      </c>
      <c r="Z66" s="191">
        <f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53</v>
      </c>
      <c r="AA66" s="191">
        <f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53</v>
      </c>
      <c r="AB66" s="191">
        <f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53</v>
      </c>
      <c r="AC66" s="191">
        <f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33</v>
      </c>
      <c r="AD66" s="191">
        <f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28</v>
      </c>
      <c r="AE66" s="191">
        <f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20</v>
      </c>
      <c r="AF66" s="191">
        <f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14</v>
      </c>
      <c r="AG66" s="191">
        <f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11</v>
      </c>
      <c r="AH66" s="191">
        <f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9</v>
      </c>
      <c r="AI66" s="191">
        <f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7</v>
      </c>
      <c r="AJ66" s="191">
        <f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6</v>
      </c>
      <c r="AK66" s="191">
        <f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6</v>
      </c>
      <c r="AL66" s="191">
        <f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6</v>
      </c>
      <c r="AM66" s="191">
        <f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6</v>
      </c>
      <c r="AN66" s="195">
        <f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0</v>
      </c>
      <c r="AO66" s="208">
        <v>27.5</v>
      </c>
      <c r="AP66" s="206"/>
    </row>
    <row r="67" spans="2:42" ht="8.65" customHeight="1" x14ac:dyDescent="0.25">
      <c r="B67" s="190">
        <f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0</v>
      </c>
      <c r="C67" s="191">
        <f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6</v>
      </c>
      <c r="D67" s="191">
        <f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6</v>
      </c>
      <c r="E67" s="191">
        <f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6</v>
      </c>
      <c r="F67" s="191">
        <f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6</v>
      </c>
      <c r="G67" s="191">
        <f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7</v>
      </c>
      <c r="H67" s="191">
        <f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9</v>
      </c>
      <c r="I67" s="191">
        <f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11</v>
      </c>
      <c r="J67" s="191">
        <f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14</v>
      </c>
      <c r="K67" s="191">
        <f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20</v>
      </c>
      <c r="L67" s="191">
        <f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28</v>
      </c>
      <c r="M67" s="191">
        <f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33</v>
      </c>
      <c r="N67" s="191">
        <f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53</v>
      </c>
      <c r="O67" s="191">
        <f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53</v>
      </c>
      <c r="P67" s="191">
        <f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53</v>
      </c>
      <c r="Q67" s="191">
        <f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53</v>
      </c>
      <c r="R67" s="191">
        <f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53</v>
      </c>
      <c r="S67" s="191">
        <f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53</v>
      </c>
      <c r="T67" s="191">
        <f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53</v>
      </c>
      <c r="U67" s="191">
        <f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53</v>
      </c>
      <c r="V67" s="191">
        <f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53</v>
      </c>
      <c r="W67" s="191">
        <f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53</v>
      </c>
      <c r="X67" s="191">
        <f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53</v>
      </c>
      <c r="Y67" s="191">
        <f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53</v>
      </c>
      <c r="Z67" s="191">
        <f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53</v>
      </c>
      <c r="AA67" s="191">
        <f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53</v>
      </c>
      <c r="AB67" s="191">
        <f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53</v>
      </c>
      <c r="AC67" s="191">
        <f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33</v>
      </c>
      <c r="AD67" s="191">
        <f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28</v>
      </c>
      <c r="AE67" s="191">
        <f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20</v>
      </c>
      <c r="AF67" s="191">
        <f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14</v>
      </c>
      <c r="AG67" s="191">
        <f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11</v>
      </c>
      <c r="AH67" s="191">
        <f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9</v>
      </c>
      <c r="AI67" s="191">
        <f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7</v>
      </c>
      <c r="AJ67" s="191">
        <f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6</v>
      </c>
      <c r="AK67" s="191">
        <f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6</v>
      </c>
      <c r="AL67" s="191">
        <f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6</v>
      </c>
      <c r="AM67" s="191">
        <f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6</v>
      </c>
      <c r="AN67" s="195">
        <f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0</v>
      </c>
      <c r="AO67" s="208">
        <v>27</v>
      </c>
      <c r="AP67" s="206"/>
    </row>
    <row r="68" spans="2:42" ht="8.65" customHeight="1" x14ac:dyDescent="0.25">
      <c r="B68" s="190">
        <f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0</v>
      </c>
      <c r="C68" s="191">
        <f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6</v>
      </c>
      <c r="D68" s="191">
        <f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6</v>
      </c>
      <c r="E68" s="191">
        <f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6</v>
      </c>
      <c r="F68" s="191">
        <f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6</v>
      </c>
      <c r="G68" s="191">
        <f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7</v>
      </c>
      <c r="H68" s="191">
        <f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9</v>
      </c>
      <c r="I68" s="191">
        <f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11</v>
      </c>
      <c r="J68" s="191">
        <f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14</v>
      </c>
      <c r="K68" s="191">
        <f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20</v>
      </c>
      <c r="L68" s="191">
        <f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28</v>
      </c>
      <c r="M68" s="191">
        <f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33</v>
      </c>
      <c r="N68" s="191">
        <f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53</v>
      </c>
      <c r="O68" s="191">
        <f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53</v>
      </c>
      <c r="P68" s="191">
        <f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53</v>
      </c>
      <c r="Q68" s="191">
        <f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53</v>
      </c>
      <c r="R68" s="191">
        <f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53</v>
      </c>
      <c r="S68" s="191">
        <f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53</v>
      </c>
      <c r="T68" s="191">
        <f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53</v>
      </c>
      <c r="U68" s="191">
        <f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53</v>
      </c>
      <c r="V68" s="191">
        <f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53</v>
      </c>
      <c r="W68" s="191">
        <f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53</v>
      </c>
      <c r="X68" s="191">
        <f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53</v>
      </c>
      <c r="Y68" s="191">
        <f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53</v>
      </c>
      <c r="Z68" s="191">
        <f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53</v>
      </c>
      <c r="AA68" s="191">
        <f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53</v>
      </c>
      <c r="AB68" s="191">
        <f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53</v>
      </c>
      <c r="AC68" s="191">
        <f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33</v>
      </c>
      <c r="AD68" s="191">
        <f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28</v>
      </c>
      <c r="AE68" s="191">
        <f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20</v>
      </c>
      <c r="AF68" s="191">
        <f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14</v>
      </c>
      <c r="AG68" s="191">
        <f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11</v>
      </c>
      <c r="AH68" s="191">
        <f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9</v>
      </c>
      <c r="AI68" s="191">
        <f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7</v>
      </c>
      <c r="AJ68" s="191">
        <f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6</v>
      </c>
      <c r="AK68" s="191">
        <f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6</v>
      </c>
      <c r="AL68" s="191">
        <f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6</v>
      </c>
      <c r="AM68" s="191">
        <f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6</v>
      </c>
      <c r="AN68" s="195">
        <f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0</v>
      </c>
      <c r="AO68" s="208">
        <v>26.5</v>
      </c>
      <c r="AP68" s="206"/>
    </row>
    <row r="69" spans="2:42" ht="8.65" customHeight="1" x14ac:dyDescent="0.25">
      <c r="B69" s="190">
        <f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0</v>
      </c>
      <c r="C69" s="191">
        <f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8</v>
      </c>
      <c r="D69" s="191">
        <f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8</v>
      </c>
      <c r="E69" s="191">
        <f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8</v>
      </c>
      <c r="F69" s="191">
        <f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8</v>
      </c>
      <c r="G69" s="191">
        <f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9</v>
      </c>
      <c r="H69" s="191">
        <f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14</v>
      </c>
      <c r="I69" s="191">
        <f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16</v>
      </c>
      <c r="J69" s="191">
        <f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20</v>
      </c>
      <c r="K69" s="191">
        <f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30</v>
      </c>
      <c r="L69" s="191">
        <f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40</v>
      </c>
      <c r="M69" s="191">
        <f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48</v>
      </c>
      <c r="N69" s="191">
        <f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76</v>
      </c>
      <c r="O69" s="191">
        <f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76</v>
      </c>
      <c r="P69" s="191">
        <f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76</v>
      </c>
      <c r="Q69" s="191">
        <f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76</v>
      </c>
      <c r="R69" s="191">
        <f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76</v>
      </c>
      <c r="S69" s="191">
        <f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76</v>
      </c>
      <c r="T69" s="191">
        <f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76</v>
      </c>
      <c r="U69" s="191">
        <f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76</v>
      </c>
      <c r="V69" s="191">
        <f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76</v>
      </c>
      <c r="W69" s="191">
        <f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76</v>
      </c>
      <c r="X69" s="191">
        <f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76</v>
      </c>
      <c r="Y69" s="191">
        <f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76</v>
      </c>
      <c r="Z69" s="191">
        <f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76</v>
      </c>
      <c r="AA69" s="191">
        <f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76</v>
      </c>
      <c r="AB69" s="191">
        <f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76</v>
      </c>
      <c r="AC69" s="191">
        <f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48</v>
      </c>
      <c r="AD69" s="191">
        <f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40</v>
      </c>
      <c r="AE69" s="191">
        <f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30</v>
      </c>
      <c r="AF69" s="191">
        <f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20</v>
      </c>
      <c r="AG69" s="191">
        <f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16</v>
      </c>
      <c r="AH69" s="191">
        <f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14</v>
      </c>
      <c r="AI69" s="191">
        <f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9</v>
      </c>
      <c r="AJ69" s="191">
        <f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8</v>
      </c>
      <c r="AK69" s="191">
        <f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8</v>
      </c>
      <c r="AL69" s="191">
        <f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8</v>
      </c>
      <c r="AM69" s="191">
        <f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8</v>
      </c>
      <c r="AN69" s="195">
        <f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0</v>
      </c>
      <c r="AO69" s="208">
        <v>26</v>
      </c>
      <c r="AP69" s="206"/>
    </row>
    <row r="70" spans="2:42" ht="8.65" customHeight="1" x14ac:dyDescent="0.25">
      <c r="B70" s="190">
        <f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0</v>
      </c>
      <c r="C70" s="191">
        <f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8</v>
      </c>
      <c r="D70" s="191">
        <f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8</v>
      </c>
      <c r="E70" s="191">
        <f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8</v>
      </c>
      <c r="F70" s="191">
        <f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8</v>
      </c>
      <c r="G70" s="191">
        <f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9</v>
      </c>
      <c r="H70" s="191">
        <f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14</v>
      </c>
      <c r="I70" s="191">
        <f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16</v>
      </c>
      <c r="J70" s="191">
        <f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20</v>
      </c>
      <c r="K70" s="191">
        <f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30</v>
      </c>
      <c r="L70" s="191">
        <f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40</v>
      </c>
      <c r="M70" s="191">
        <f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48</v>
      </c>
      <c r="N70" s="191">
        <f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76</v>
      </c>
      <c r="O70" s="191">
        <f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76</v>
      </c>
      <c r="P70" s="191">
        <f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76</v>
      </c>
      <c r="Q70" s="191">
        <f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76</v>
      </c>
      <c r="R70" s="191">
        <f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76</v>
      </c>
      <c r="S70" s="191">
        <f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76</v>
      </c>
      <c r="T70" s="191">
        <f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76</v>
      </c>
      <c r="U70" s="191">
        <f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76</v>
      </c>
      <c r="V70" s="191">
        <f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76</v>
      </c>
      <c r="W70" s="191">
        <f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76</v>
      </c>
      <c r="X70" s="191">
        <f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76</v>
      </c>
      <c r="Y70" s="191">
        <f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76</v>
      </c>
      <c r="Z70" s="191">
        <f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76</v>
      </c>
      <c r="AA70" s="191">
        <f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76</v>
      </c>
      <c r="AB70" s="191">
        <f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76</v>
      </c>
      <c r="AC70" s="191">
        <f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48</v>
      </c>
      <c r="AD70" s="191">
        <f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40</v>
      </c>
      <c r="AE70" s="191">
        <f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30</v>
      </c>
      <c r="AF70" s="191">
        <f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20</v>
      </c>
      <c r="AG70" s="191">
        <f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16</v>
      </c>
      <c r="AH70" s="191">
        <f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14</v>
      </c>
      <c r="AI70" s="191">
        <f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9</v>
      </c>
      <c r="AJ70" s="191">
        <f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8</v>
      </c>
      <c r="AK70" s="191">
        <f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8</v>
      </c>
      <c r="AL70" s="191">
        <f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8</v>
      </c>
      <c r="AM70" s="191">
        <f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8</v>
      </c>
      <c r="AN70" s="195">
        <f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0</v>
      </c>
      <c r="AO70" s="208">
        <v>25.5</v>
      </c>
      <c r="AP70" s="206"/>
    </row>
    <row r="71" spans="2:42" ht="8.65" customHeight="1" x14ac:dyDescent="0.25">
      <c r="B71" s="190">
        <f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0</v>
      </c>
      <c r="C71" s="191">
        <f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8</v>
      </c>
      <c r="D71" s="191">
        <f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8</v>
      </c>
      <c r="E71" s="191">
        <f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8</v>
      </c>
      <c r="F71" s="191">
        <f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8</v>
      </c>
      <c r="G71" s="191">
        <f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9</v>
      </c>
      <c r="H71" s="191">
        <f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14</v>
      </c>
      <c r="I71" s="191">
        <f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16</v>
      </c>
      <c r="J71" s="191">
        <f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20</v>
      </c>
      <c r="K71" s="191">
        <f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30</v>
      </c>
      <c r="L71" s="191">
        <f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40</v>
      </c>
      <c r="M71" s="191">
        <f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48</v>
      </c>
      <c r="N71" s="191">
        <f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76</v>
      </c>
      <c r="O71" s="191">
        <f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76</v>
      </c>
      <c r="P71" s="191">
        <f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76</v>
      </c>
      <c r="Q71" s="191">
        <f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76</v>
      </c>
      <c r="R71" s="191">
        <f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76</v>
      </c>
      <c r="S71" s="191">
        <f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76</v>
      </c>
      <c r="T71" s="191">
        <f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76</v>
      </c>
      <c r="U71" s="191">
        <f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76</v>
      </c>
      <c r="V71" s="191">
        <f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76</v>
      </c>
      <c r="W71" s="191">
        <f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76</v>
      </c>
      <c r="X71" s="191">
        <f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76</v>
      </c>
      <c r="Y71" s="191">
        <f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76</v>
      </c>
      <c r="Z71" s="191">
        <f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76</v>
      </c>
      <c r="AA71" s="191">
        <f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76</v>
      </c>
      <c r="AB71" s="191">
        <f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76</v>
      </c>
      <c r="AC71" s="191">
        <f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48</v>
      </c>
      <c r="AD71" s="191">
        <f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40</v>
      </c>
      <c r="AE71" s="191">
        <f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30</v>
      </c>
      <c r="AF71" s="191">
        <f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20</v>
      </c>
      <c r="AG71" s="191">
        <f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16</v>
      </c>
      <c r="AH71" s="191">
        <f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14</v>
      </c>
      <c r="AI71" s="191">
        <f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9</v>
      </c>
      <c r="AJ71" s="191">
        <f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8</v>
      </c>
      <c r="AK71" s="191">
        <f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8</v>
      </c>
      <c r="AL71" s="191">
        <f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8</v>
      </c>
      <c r="AM71" s="191">
        <f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8</v>
      </c>
      <c r="AN71" s="195">
        <f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0</v>
      </c>
      <c r="AO71" s="199">
        <v>25</v>
      </c>
      <c r="AP71" s="206"/>
    </row>
    <row r="72" spans="2:42" ht="8.65" customHeight="1" x14ac:dyDescent="0.25">
      <c r="B72" s="190">
        <f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0</v>
      </c>
      <c r="C72" s="191">
        <f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8</v>
      </c>
      <c r="D72" s="191">
        <f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8</v>
      </c>
      <c r="E72" s="191">
        <f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8</v>
      </c>
      <c r="F72" s="191">
        <f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8</v>
      </c>
      <c r="G72" s="191">
        <f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9</v>
      </c>
      <c r="H72" s="191">
        <f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14</v>
      </c>
      <c r="I72" s="191">
        <f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16</v>
      </c>
      <c r="J72" s="191">
        <f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20</v>
      </c>
      <c r="K72" s="191">
        <f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30</v>
      </c>
      <c r="L72" s="191">
        <f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40</v>
      </c>
      <c r="M72" s="191">
        <f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48</v>
      </c>
      <c r="N72" s="191">
        <f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76</v>
      </c>
      <c r="O72" s="191">
        <f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76</v>
      </c>
      <c r="P72" s="191">
        <f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76</v>
      </c>
      <c r="Q72" s="191">
        <f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76</v>
      </c>
      <c r="R72" s="191">
        <f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76</v>
      </c>
      <c r="S72" s="191">
        <f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76</v>
      </c>
      <c r="T72" s="191">
        <f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76</v>
      </c>
      <c r="U72" s="191">
        <f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76</v>
      </c>
      <c r="V72" s="191">
        <f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76</v>
      </c>
      <c r="W72" s="191">
        <f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76</v>
      </c>
      <c r="X72" s="191">
        <f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76</v>
      </c>
      <c r="Y72" s="191">
        <f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76</v>
      </c>
      <c r="Z72" s="191">
        <f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76</v>
      </c>
      <c r="AA72" s="191">
        <f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76</v>
      </c>
      <c r="AB72" s="191">
        <f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76</v>
      </c>
      <c r="AC72" s="191">
        <f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48</v>
      </c>
      <c r="AD72" s="191">
        <f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40</v>
      </c>
      <c r="AE72" s="191">
        <f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30</v>
      </c>
      <c r="AF72" s="191">
        <f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20</v>
      </c>
      <c r="AG72" s="191">
        <f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16</v>
      </c>
      <c r="AH72" s="191">
        <f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14</v>
      </c>
      <c r="AI72" s="191">
        <f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9</v>
      </c>
      <c r="AJ72" s="191">
        <f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8</v>
      </c>
      <c r="AK72" s="191">
        <f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8</v>
      </c>
      <c r="AL72" s="191">
        <f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8</v>
      </c>
      <c r="AM72" s="191">
        <f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8</v>
      </c>
      <c r="AN72" s="195">
        <f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0</v>
      </c>
      <c r="AO72" s="208">
        <v>24.5</v>
      </c>
      <c r="AP72" s="206"/>
    </row>
    <row r="73" spans="2:42" ht="8.65" customHeight="1" x14ac:dyDescent="0.25">
      <c r="B73" s="190">
        <f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0</v>
      </c>
      <c r="C73" s="191">
        <f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8</v>
      </c>
      <c r="D73" s="191">
        <f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8</v>
      </c>
      <c r="E73" s="191">
        <f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8</v>
      </c>
      <c r="F73" s="191">
        <f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8</v>
      </c>
      <c r="G73" s="191">
        <f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9</v>
      </c>
      <c r="H73" s="191">
        <f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14</v>
      </c>
      <c r="I73" s="191">
        <f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16</v>
      </c>
      <c r="J73" s="191">
        <f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20</v>
      </c>
      <c r="K73" s="191">
        <f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30</v>
      </c>
      <c r="L73" s="191">
        <f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40</v>
      </c>
      <c r="M73" s="191">
        <f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48</v>
      </c>
      <c r="N73" s="191">
        <f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76</v>
      </c>
      <c r="O73" s="191">
        <f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76</v>
      </c>
      <c r="P73" s="191">
        <f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76</v>
      </c>
      <c r="Q73" s="191">
        <f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76</v>
      </c>
      <c r="R73" s="191">
        <f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76</v>
      </c>
      <c r="S73" s="191">
        <f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76</v>
      </c>
      <c r="T73" s="191">
        <f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76</v>
      </c>
      <c r="U73" s="191">
        <f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76</v>
      </c>
      <c r="V73" s="191">
        <f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76</v>
      </c>
      <c r="W73" s="191">
        <f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76</v>
      </c>
      <c r="X73" s="191">
        <f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76</v>
      </c>
      <c r="Y73" s="191">
        <f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76</v>
      </c>
      <c r="Z73" s="191">
        <f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76</v>
      </c>
      <c r="AA73" s="191">
        <f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76</v>
      </c>
      <c r="AB73" s="191">
        <f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76</v>
      </c>
      <c r="AC73" s="191">
        <f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48</v>
      </c>
      <c r="AD73" s="191">
        <f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40</v>
      </c>
      <c r="AE73" s="191">
        <f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30</v>
      </c>
      <c r="AF73" s="191">
        <f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20</v>
      </c>
      <c r="AG73" s="191">
        <f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16</v>
      </c>
      <c r="AH73" s="191">
        <f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14</v>
      </c>
      <c r="AI73" s="191">
        <f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9</v>
      </c>
      <c r="AJ73" s="191">
        <f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8</v>
      </c>
      <c r="AK73" s="191">
        <f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8</v>
      </c>
      <c r="AL73" s="191">
        <f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8</v>
      </c>
      <c r="AM73" s="191">
        <f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8</v>
      </c>
      <c r="AN73" s="195">
        <f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0</v>
      </c>
      <c r="AO73" s="208">
        <v>24</v>
      </c>
      <c r="AP73" s="206"/>
    </row>
    <row r="74" spans="2:42" ht="8.65" customHeight="1" x14ac:dyDescent="0.25">
      <c r="B74" s="190">
        <f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0</v>
      </c>
      <c r="C74" s="191">
        <f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8</v>
      </c>
      <c r="D74" s="191">
        <f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8</v>
      </c>
      <c r="E74" s="191">
        <f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8</v>
      </c>
      <c r="F74" s="191">
        <f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8</v>
      </c>
      <c r="G74" s="191">
        <f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9</v>
      </c>
      <c r="H74" s="191">
        <f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14</v>
      </c>
      <c r="I74" s="191">
        <f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16</v>
      </c>
      <c r="J74" s="191">
        <f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20</v>
      </c>
      <c r="K74" s="191">
        <f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30</v>
      </c>
      <c r="L74" s="191">
        <f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40</v>
      </c>
      <c r="M74" s="191">
        <f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48</v>
      </c>
      <c r="N74" s="191">
        <f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76</v>
      </c>
      <c r="O74" s="191">
        <f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76</v>
      </c>
      <c r="P74" s="191">
        <f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76</v>
      </c>
      <c r="Q74" s="191">
        <f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76</v>
      </c>
      <c r="R74" s="191">
        <f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76</v>
      </c>
      <c r="S74" s="191">
        <f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76</v>
      </c>
      <c r="T74" s="191">
        <f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76</v>
      </c>
      <c r="U74" s="191">
        <f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76</v>
      </c>
      <c r="V74" s="191">
        <f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76</v>
      </c>
      <c r="W74" s="191">
        <f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76</v>
      </c>
      <c r="X74" s="191">
        <f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76</v>
      </c>
      <c r="Y74" s="191">
        <f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76</v>
      </c>
      <c r="Z74" s="191">
        <f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76</v>
      </c>
      <c r="AA74" s="191">
        <f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76</v>
      </c>
      <c r="AB74" s="191">
        <f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76</v>
      </c>
      <c r="AC74" s="191">
        <f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48</v>
      </c>
      <c r="AD74" s="191">
        <f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40</v>
      </c>
      <c r="AE74" s="191">
        <f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30</v>
      </c>
      <c r="AF74" s="191">
        <f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20</v>
      </c>
      <c r="AG74" s="191">
        <f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16</v>
      </c>
      <c r="AH74" s="191">
        <f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14</v>
      </c>
      <c r="AI74" s="191">
        <f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9</v>
      </c>
      <c r="AJ74" s="191">
        <f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8</v>
      </c>
      <c r="AK74" s="191">
        <f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8</v>
      </c>
      <c r="AL74" s="191">
        <f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8</v>
      </c>
      <c r="AM74" s="191">
        <f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8</v>
      </c>
      <c r="AN74" s="195">
        <f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0</v>
      </c>
      <c r="AO74" s="208">
        <v>23.5</v>
      </c>
      <c r="AP74" s="206"/>
    </row>
    <row r="75" spans="2:42" ht="8.65" customHeight="1" x14ac:dyDescent="0.25">
      <c r="B75" s="190">
        <f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0</v>
      </c>
      <c r="C75" s="191">
        <f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8</v>
      </c>
      <c r="D75" s="191">
        <f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8</v>
      </c>
      <c r="E75" s="191">
        <f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8</v>
      </c>
      <c r="F75" s="191">
        <f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8</v>
      </c>
      <c r="G75" s="191">
        <f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9</v>
      </c>
      <c r="H75" s="191">
        <f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14</v>
      </c>
      <c r="I75" s="191">
        <f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16</v>
      </c>
      <c r="J75" s="191">
        <f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20</v>
      </c>
      <c r="K75" s="191">
        <f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30</v>
      </c>
      <c r="L75" s="191">
        <f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40</v>
      </c>
      <c r="M75" s="191">
        <f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48</v>
      </c>
      <c r="N75" s="191">
        <f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76</v>
      </c>
      <c r="O75" s="191">
        <f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76</v>
      </c>
      <c r="P75" s="191">
        <f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76</v>
      </c>
      <c r="Q75" s="191">
        <f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76</v>
      </c>
      <c r="R75" s="191">
        <f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76</v>
      </c>
      <c r="S75" s="191">
        <f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76</v>
      </c>
      <c r="T75" s="191">
        <f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76</v>
      </c>
      <c r="U75" s="191">
        <f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76</v>
      </c>
      <c r="V75" s="191">
        <f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76</v>
      </c>
      <c r="W75" s="191">
        <f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76</v>
      </c>
      <c r="X75" s="191">
        <f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76</v>
      </c>
      <c r="Y75" s="191">
        <f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76</v>
      </c>
      <c r="Z75" s="191">
        <f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76</v>
      </c>
      <c r="AA75" s="191">
        <f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76</v>
      </c>
      <c r="AB75" s="191">
        <f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76</v>
      </c>
      <c r="AC75" s="191">
        <f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48</v>
      </c>
      <c r="AD75" s="191">
        <f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40</v>
      </c>
      <c r="AE75" s="191">
        <f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30</v>
      </c>
      <c r="AF75" s="191">
        <f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20</v>
      </c>
      <c r="AG75" s="191">
        <f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16</v>
      </c>
      <c r="AH75" s="191">
        <f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14</v>
      </c>
      <c r="AI75" s="191">
        <f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9</v>
      </c>
      <c r="AJ75" s="191">
        <f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8</v>
      </c>
      <c r="AK75" s="191">
        <f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8</v>
      </c>
      <c r="AL75" s="191">
        <f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8</v>
      </c>
      <c r="AM75" s="191">
        <f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8</v>
      </c>
      <c r="AN75" s="195">
        <f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0</v>
      </c>
      <c r="AO75" s="208">
        <v>23</v>
      </c>
      <c r="AP75" s="206"/>
    </row>
    <row r="76" spans="2:42" ht="8.65" customHeight="1" x14ac:dyDescent="0.25">
      <c r="B76" s="190">
        <f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0</v>
      </c>
      <c r="C76" s="191">
        <f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8</v>
      </c>
      <c r="D76" s="191">
        <f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8</v>
      </c>
      <c r="E76" s="191">
        <f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8</v>
      </c>
      <c r="F76" s="191">
        <f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8</v>
      </c>
      <c r="G76" s="191">
        <f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9</v>
      </c>
      <c r="H76" s="191">
        <f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14</v>
      </c>
      <c r="I76" s="191">
        <f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16</v>
      </c>
      <c r="J76" s="191">
        <f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20</v>
      </c>
      <c r="K76" s="191">
        <f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30</v>
      </c>
      <c r="L76" s="191">
        <f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40</v>
      </c>
      <c r="M76" s="191">
        <f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48</v>
      </c>
      <c r="N76" s="191">
        <f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76</v>
      </c>
      <c r="O76" s="191">
        <f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76</v>
      </c>
      <c r="P76" s="191">
        <f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76</v>
      </c>
      <c r="Q76" s="191">
        <f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76</v>
      </c>
      <c r="R76" s="191">
        <f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76</v>
      </c>
      <c r="S76" s="191">
        <f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76</v>
      </c>
      <c r="T76" s="191">
        <f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76</v>
      </c>
      <c r="U76" s="191">
        <f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76</v>
      </c>
      <c r="V76" s="191">
        <f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76</v>
      </c>
      <c r="W76" s="191">
        <f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76</v>
      </c>
      <c r="X76" s="191">
        <f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76</v>
      </c>
      <c r="Y76" s="191">
        <f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76</v>
      </c>
      <c r="Z76" s="191">
        <f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76</v>
      </c>
      <c r="AA76" s="191">
        <f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76</v>
      </c>
      <c r="AB76" s="191">
        <f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76</v>
      </c>
      <c r="AC76" s="191">
        <f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48</v>
      </c>
      <c r="AD76" s="191">
        <f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40</v>
      </c>
      <c r="AE76" s="191">
        <f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30</v>
      </c>
      <c r="AF76" s="191">
        <f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20</v>
      </c>
      <c r="AG76" s="191">
        <f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16</v>
      </c>
      <c r="AH76" s="191">
        <f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14</v>
      </c>
      <c r="AI76" s="191">
        <f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9</v>
      </c>
      <c r="AJ76" s="191">
        <f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8</v>
      </c>
      <c r="AK76" s="191">
        <f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8</v>
      </c>
      <c r="AL76" s="191">
        <f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8</v>
      </c>
      <c r="AM76" s="191">
        <f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8</v>
      </c>
      <c r="AN76" s="195">
        <f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0</v>
      </c>
      <c r="AO76" s="208">
        <v>22.5</v>
      </c>
      <c r="AP76" s="206"/>
    </row>
    <row r="77" spans="2:42" ht="8.65" customHeight="1" x14ac:dyDescent="0.25">
      <c r="B77" s="190">
        <f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0</v>
      </c>
      <c r="C77" s="191">
        <f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8</v>
      </c>
      <c r="D77" s="191">
        <f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8</v>
      </c>
      <c r="E77" s="191">
        <f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8</v>
      </c>
      <c r="F77" s="191">
        <f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8</v>
      </c>
      <c r="G77" s="191">
        <f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9</v>
      </c>
      <c r="H77" s="191">
        <f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14</v>
      </c>
      <c r="I77" s="191">
        <f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16</v>
      </c>
      <c r="J77" s="191">
        <f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20</v>
      </c>
      <c r="K77" s="191">
        <f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30</v>
      </c>
      <c r="L77" s="191">
        <f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40</v>
      </c>
      <c r="M77" s="191">
        <f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48</v>
      </c>
      <c r="N77" s="191">
        <f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76</v>
      </c>
      <c r="O77" s="191">
        <f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76</v>
      </c>
      <c r="P77" s="191">
        <f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76</v>
      </c>
      <c r="Q77" s="191">
        <f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76</v>
      </c>
      <c r="R77" s="191">
        <f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76</v>
      </c>
      <c r="S77" s="191">
        <f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76</v>
      </c>
      <c r="T77" s="191">
        <f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76</v>
      </c>
      <c r="U77" s="191">
        <f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76</v>
      </c>
      <c r="V77" s="191">
        <f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76</v>
      </c>
      <c r="W77" s="191">
        <f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76</v>
      </c>
      <c r="X77" s="191">
        <f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76</v>
      </c>
      <c r="Y77" s="191">
        <f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76</v>
      </c>
      <c r="Z77" s="191">
        <f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76</v>
      </c>
      <c r="AA77" s="191">
        <f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76</v>
      </c>
      <c r="AB77" s="191">
        <f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76</v>
      </c>
      <c r="AC77" s="191">
        <f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48</v>
      </c>
      <c r="AD77" s="191">
        <f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40</v>
      </c>
      <c r="AE77" s="191">
        <f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30</v>
      </c>
      <c r="AF77" s="191">
        <f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20</v>
      </c>
      <c r="AG77" s="191">
        <f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16</v>
      </c>
      <c r="AH77" s="191">
        <f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14</v>
      </c>
      <c r="AI77" s="191">
        <f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9</v>
      </c>
      <c r="AJ77" s="191">
        <f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8</v>
      </c>
      <c r="AK77" s="191">
        <f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8</v>
      </c>
      <c r="AL77" s="191">
        <f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8</v>
      </c>
      <c r="AM77" s="191">
        <f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8</v>
      </c>
      <c r="AN77" s="195">
        <f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0</v>
      </c>
      <c r="AO77" s="208">
        <v>22</v>
      </c>
      <c r="AP77" s="206"/>
    </row>
    <row r="78" spans="2:42" ht="8.65" customHeight="1" x14ac:dyDescent="0.25">
      <c r="B78" s="190">
        <f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0</v>
      </c>
      <c r="C78" s="191">
        <f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8</v>
      </c>
      <c r="D78" s="191">
        <f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8</v>
      </c>
      <c r="E78" s="191">
        <f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8</v>
      </c>
      <c r="F78" s="191">
        <f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8</v>
      </c>
      <c r="G78" s="191">
        <f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9</v>
      </c>
      <c r="H78" s="191">
        <f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14</v>
      </c>
      <c r="I78" s="191">
        <f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16</v>
      </c>
      <c r="J78" s="191">
        <f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20</v>
      </c>
      <c r="K78" s="191">
        <f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30</v>
      </c>
      <c r="L78" s="191">
        <f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40</v>
      </c>
      <c r="M78" s="191">
        <f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48</v>
      </c>
      <c r="N78" s="191">
        <f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76</v>
      </c>
      <c r="O78" s="191">
        <f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76</v>
      </c>
      <c r="P78" s="191">
        <f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76</v>
      </c>
      <c r="Q78" s="191">
        <f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76</v>
      </c>
      <c r="R78" s="191">
        <f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76</v>
      </c>
      <c r="S78" s="191">
        <f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76</v>
      </c>
      <c r="T78" s="191">
        <f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76</v>
      </c>
      <c r="U78" s="191">
        <f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76</v>
      </c>
      <c r="V78" s="191">
        <f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76</v>
      </c>
      <c r="W78" s="191">
        <f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76</v>
      </c>
      <c r="X78" s="191">
        <f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76</v>
      </c>
      <c r="Y78" s="191">
        <f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76</v>
      </c>
      <c r="Z78" s="191">
        <f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76</v>
      </c>
      <c r="AA78" s="191">
        <f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76</v>
      </c>
      <c r="AB78" s="191">
        <f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76</v>
      </c>
      <c r="AC78" s="191">
        <f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48</v>
      </c>
      <c r="AD78" s="191">
        <f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40</v>
      </c>
      <c r="AE78" s="191">
        <f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30</v>
      </c>
      <c r="AF78" s="191">
        <f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20</v>
      </c>
      <c r="AG78" s="191">
        <f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16</v>
      </c>
      <c r="AH78" s="191">
        <f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14</v>
      </c>
      <c r="AI78" s="191">
        <f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9</v>
      </c>
      <c r="AJ78" s="191">
        <f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8</v>
      </c>
      <c r="AK78" s="191">
        <f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8</v>
      </c>
      <c r="AL78" s="191">
        <f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8</v>
      </c>
      <c r="AM78" s="191">
        <f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8</v>
      </c>
      <c r="AN78" s="195">
        <f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0</v>
      </c>
      <c r="AO78" s="208">
        <v>21.5</v>
      </c>
      <c r="AP78" s="206"/>
    </row>
    <row r="79" spans="2:42" ht="8.65" customHeight="1" x14ac:dyDescent="0.25">
      <c r="B79" s="190">
        <f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0</v>
      </c>
      <c r="C79" s="191">
        <f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10</v>
      </c>
      <c r="D79" s="191">
        <f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10</v>
      </c>
      <c r="E79" s="191">
        <f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10</v>
      </c>
      <c r="F79" s="191">
        <f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10</v>
      </c>
      <c r="G79" s="191">
        <f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12</v>
      </c>
      <c r="H79" s="191">
        <f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19</v>
      </c>
      <c r="I79" s="191">
        <f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22</v>
      </c>
      <c r="J79" s="191">
        <f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28</v>
      </c>
      <c r="K79" s="191">
        <f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42</v>
      </c>
      <c r="L79" s="191">
        <f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54</v>
      </c>
      <c r="M79" s="191">
        <f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66</v>
      </c>
      <c r="N79" s="191">
        <f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100</v>
      </c>
      <c r="O79" s="191">
        <f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100</v>
      </c>
      <c r="P79" s="191">
        <f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100</v>
      </c>
      <c r="Q79" s="191">
        <f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100</v>
      </c>
      <c r="R79" s="191">
        <f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100</v>
      </c>
      <c r="S79" s="191">
        <f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100</v>
      </c>
      <c r="T79" s="191">
        <f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100</v>
      </c>
      <c r="U79" s="191">
        <f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100</v>
      </c>
      <c r="V79" s="191">
        <f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100</v>
      </c>
      <c r="W79" s="191">
        <f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100</v>
      </c>
      <c r="X79" s="191">
        <f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100</v>
      </c>
      <c r="Y79" s="191">
        <f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100</v>
      </c>
      <c r="Z79" s="191">
        <f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100</v>
      </c>
      <c r="AA79" s="191">
        <f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100</v>
      </c>
      <c r="AB79" s="191">
        <f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100</v>
      </c>
      <c r="AC79" s="191">
        <f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66</v>
      </c>
      <c r="AD79" s="191">
        <f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54</v>
      </c>
      <c r="AE79" s="191">
        <f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42</v>
      </c>
      <c r="AF79" s="191">
        <f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28</v>
      </c>
      <c r="AG79" s="191">
        <f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22</v>
      </c>
      <c r="AH79" s="191">
        <f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19</v>
      </c>
      <c r="AI79" s="191">
        <f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12</v>
      </c>
      <c r="AJ79" s="191">
        <f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10</v>
      </c>
      <c r="AK79" s="191">
        <f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10</v>
      </c>
      <c r="AL79" s="191">
        <f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10</v>
      </c>
      <c r="AM79" s="191">
        <f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10</v>
      </c>
      <c r="AN79" s="195">
        <f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0</v>
      </c>
      <c r="AO79" s="208">
        <v>21</v>
      </c>
      <c r="AP79" s="206"/>
    </row>
    <row r="80" spans="2:42" ht="8.65" customHeight="1" x14ac:dyDescent="0.25">
      <c r="B80" s="190">
        <f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0</v>
      </c>
      <c r="C80" s="191">
        <f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10</v>
      </c>
      <c r="D80" s="191">
        <f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10</v>
      </c>
      <c r="E80" s="191">
        <f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10</v>
      </c>
      <c r="F80" s="191">
        <f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10</v>
      </c>
      <c r="G80" s="191">
        <f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12</v>
      </c>
      <c r="H80" s="191">
        <f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19</v>
      </c>
      <c r="I80" s="191">
        <f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22</v>
      </c>
      <c r="J80" s="191">
        <f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28</v>
      </c>
      <c r="K80" s="191">
        <f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42</v>
      </c>
      <c r="L80" s="191">
        <f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54</v>
      </c>
      <c r="M80" s="191">
        <f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66</v>
      </c>
      <c r="N80" s="191">
        <f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100</v>
      </c>
      <c r="O80" s="191">
        <f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100</v>
      </c>
      <c r="P80" s="191">
        <f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100</v>
      </c>
      <c r="Q80" s="191">
        <f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100</v>
      </c>
      <c r="R80" s="191">
        <f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100</v>
      </c>
      <c r="S80" s="191">
        <f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100</v>
      </c>
      <c r="T80" s="191">
        <f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100</v>
      </c>
      <c r="U80" s="191">
        <f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100</v>
      </c>
      <c r="V80" s="191">
        <f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100</v>
      </c>
      <c r="W80" s="191">
        <f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100</v>
      </c>
      <c r="X80" s="191">
        <f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100</v>
      </c>
      <c r="Y80" s="191">
        <f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100</v>
      </c>
      <c r="Z80" s="191">
        <f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100</v>
      </c>
      <c r="AA80" s="191">
        <f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100</v>
      </c>
      <c r="AB80" s="191">
        <f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100</v>
      </c>
      <c r="AC80" s="191">
        <f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66</v>
      </c>
      <c r="AD80" s="191">
        <f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54</v>
      </c>
      <c r="AE80" s="191">
        <f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42</v>
      </c>
      <c r="AF80" s="191">
        <f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28</v>
      </c>
      <c r="AG80" s="191">
        <f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22</v>
      </c>
      <c r="AH80" s="191">
        <f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19</v>
      </c>
      <c r="AI80" s="191">
        <f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12</v>
      </c>
      <c r="AJ80" s="191">
        <f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10</v>
      </c>
      <c r="AK80" s="191">
        <f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10</v>
      </c>
      <c r="AL80" s="191">
        <f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10</v>
      </c>
      <c r="AM80" s="191">
        <f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10</v>
      </c>
      <c r="AN80" s="195">
        <f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0</v>
      </c>
      <c r="AO80" s="208">
        <v>20.5</v>
      </c>
      <c r="AP80" s="206"/>
    </row>
    <row r="81" spans="2:42" ht="8.65" customHeight="1" x14ac:dyDescent="0.25">
      <c r="B81" s="190">
        <f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0</v>
      </c>
      <c r="C81" s="191">
        <f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10</v>
      </c>
      <c r="D81" s="191">
        <f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10</v>
      </c>
      <c r="E81" s="191">
        <f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10</v>
      </c>
      <c r="F81" s="191">
        <f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10</v>
      </c>
      <c r="G81" s="191">
        <f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12</v>
      </c>
      <c r="H81" s="191">
        <f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19</v>
      </c>
      <c r="I81" s="191">
        <f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22</v>
      </c>
      <c r="J81" s="191">
        <f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28</v>
      </c>
      <c r="K81" s="191">
        <f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42</v>
      </c>
      <c r="L81" s="191">
        <f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54</v>
      </c>
      <c r="M81" s="191">
        <f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66</v>
      </c>
      <c r="N81" s="191">
        <f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100</v>
      </c>
      <c r="O81" s="191">
        <f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100</v>
      </c>
      <c r="P81" s="191">
        <f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100</v>
      </c>
      <c r="Q81" s="191">
        <f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100</v>
      </c>
      <c r="R81" s="191">
        <f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100</v>
      </c>
      <c r="S81" s="191">
        <f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100</v>
      </c>
      <c r="T81" s="191">
        <f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100</v>
      </c>
      <c r="U81" s="191">
        <f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100</v>
      </c>
      <c r="V81" s="191">
        <f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100</v>
      </c>
      <c r="W81" s="191">
        <f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100</v>
      </c>
      <c r="X81" s="191">
        <f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100</v>
      </c>
      <c r="Y81" s="191">
        <f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100</v>
      </c>
      <c r="Z81" s="191">
        <f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100</v>
      </c>
      <c r="AA81" s="191">
        <f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100</v>
      </c>
      <c r="AB81" s="191">
        <f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100</v>
      </c>
      <c r="AC81" s="191">
        <f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66</v>
      </c>
      <c r="AD81" s="191">
        <f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54</v>
      </c>
      <c r="AE81" s="191">
        <f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42</v>
      </c>
      <c r="AF81" s="191">
        <f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28</v>
      </c>
      <c r="AG81" s="191">
        <f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22</v>
      </c>
      <c r="AH81" s="191">
        <f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19</v>
      </c>
      <c r="AI81" s="191">
        <f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12</v>
      </c>
      <c r="AJ81" s="191">
        <f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10</v>
      </c>
      <c r="AK81" s="191">
        <f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10</v>
      </c>
      <c r="AL81" s="191">
        <f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10</v>
      </c>
      <c r="AM81" s="191">
        <f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10</v>
      </c>
      <c r="AN81" s="195">
        <f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0</v>
      </c>
      <c r="AO81" s="199">
        <v>20</v>
      </c>
      <c r="AP81" s="206"/>
    </row>
    <row r="82" spans="2:42" ht="8.65" customHeight="1" x14ac:dyDescent="0.25">
      <c r="B82" s="190">
        <f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0</v>
      </c>
      <c r="C82" s="191">
        <f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10</v>
      </c>
      <c r="D82" s="191">
        <f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10</v>
      </c>
      <c r="E82" s="191">
        <f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10</v>
      </c>
      <c r="F82" s="191">
        <f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10</v>
      </c>
      <c r="G82" s="191">
        <f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12</v>
      </c>
      <c r="H82" s="191">
        <f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19</v>
      </c>
      <c r="I82" s="191">
        <f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22</v>
      </c>
      <c r="J82" s="191">
        <f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28</v>
      </c>
      <c r="K82" s="191">
        <f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42</v>
      </c>
      <c r="L82" s="191">
        <f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54</v>
      </c>
      <c r="M82" s="191">
        <f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66</v>
      </c>
      <c r="N82" s="191">
        <f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100</v>
      </c>
      <c r="O82" s="191">
        <f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100</v>
      </c>
      <c r="P82" s="191">
        <f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100</v>
      </c>
      <c r="Q82" s="191">
        <f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100</v>
      </c>
      <c r="R82" s="191">
        <f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100</v>
      </c>
      <c r="S82" s="191">
        <f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100</v>
      </c>
      <c r="T82" s="191">
        <f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100</v>
      </c>
      <c r="U82" s="191">
        <f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100</v>
      </c>
      <c r="V82" s="191">
        <f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100</v>
      </c>
      <c r="W82" s="191">
        <f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100</v>
      </c>
      <c r="X82" s="191">
        <f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100</v>
      </c>
      <c r="Y82" s="191">
        <f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100</v>
      </c>
      <c r="Z82" s="191">
        <f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100</v>
      </c>
      <c r="AA82" s="191">
        <f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100</v>
      </c>
      <c r="AB82" s="191">
        <f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100</v>
      </c>
      <c r="AC82" s="191">
        <f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66</v>
      </c>
      <c r="AD82" s="191">
        <f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54</v>
      </c>
      <c r="AE82" s="191">
        <f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42</v>
      </c>
      <c r="AF82" s="191">
        <f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28</v>
      </c>
      <c r="AG82" s="191">
        <f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22</v>
      </c>
      <c r="AH82" s="191">
        <f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19</v>
      </c>
      <c r="AI82" s="191">
        <f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12</v>
      </c>
      <c r="AJ82" s="191">
        <f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10</v>
      </c>
      <c r="AK82" s="191">
        <f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10</v>
      </c>
      <c r="AL82" s="191">
        <f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10</v>
      </c>
      <c r="AM82" s="191">
        <f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10</v>
      </c>
      <c r="AN82" s="195">
        <f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0</v>
      </c>
      <c r="AO82" s="208">
        <v>19.5</v>
      </c>
      <c r="AP82" s="206"/>
    </row>
    <row r="83" spans="2:42" ht="8.65" customHeight="1" x14ac:dyDescent="0.25">
      <c r="B83" s="190">
        <f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0</v>
      </c>
      <c r="C83" s="191">
        <f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10</v>
      </c>
      <c r="D83" s="191">
        <f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10</v>
      </c>
      <c r="E83" s="191">
        <f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10</v>
      </c>
      <c r="F83" s="191">
        <f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10</v>
      </c>
      <c r="G83" s="191">
        <f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12</v>
      </c>
      <c r="H83" s="191">
        <f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19</v>
      </c>
      <c r="I83" s="191">
        <f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22</v>
      </c>
      <c r="J83" s="191">
        <f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28</v>
      </c>
      <c r="K83" s="191">
        <f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42</v>
      </c>
      <c r="L83" s="191">
        <f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54</v>
      </c>
      <c r="M83" s="191">
        <f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66</v>
      </c>
      <c r="N83" s="191">
        <f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100</v>
      </c>
      <c r="O83" s="191">
        <f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100</v>
      </c>
      <c r="P83" s="191">
        <f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100</v>
      </c>
      <c r="Q83" s="191">
        <f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100</v>
      </c>
      <c r="R83" s="191">
        <f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100</v>
      </c>
      <c r="S83" s="191">
        <f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100</v>
      </c>
      <c r="T83" s="191">
        <f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100</v>
      </c>
      <c r="U83" s="191">
        <f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100</v>
      </c>
      <c r="V83" s="191">
        <f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100</v>
      </c>
      <c r="W83" s="191">
        <f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100</v>
      </c>
      <c r="X83" s="191">
        <f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100</v>
      </c>
      <c r="Y83" s="191">
        <f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100</v>
      </c>
      <c r="Z83" s="191">
        <f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100</v>
      </c>
      <c r="AA83" s="191">
        <f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100</v>
      </c>
      <c r="AB83" s="191">
        <f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100</v>
      </c>
      <c r="AC83" s="191">
        <f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66</v>
      </c>
      <c r="AD83" s="191">
        <f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54</v>
      </c>
      <c r="AE83" s="191">
        <f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42</v>
      </c>
      <c r="AF83" s="191">
        <f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28</v>
      </c>
      <c r="AG83" s="191">
        <f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22</v>
      </c>
      <c r="AH83" s="191">
        <f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19</v>
      </c>
      <c r="AI83" s="191">
        <f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12</v>
      </c>
      <c r="AJ83" s="191">
        <f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10</v>
      </c>
      <c r="AK83" s="191">
        <f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10</v>
      </c>
      <c r="AL83" s="191">
        <f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10</v>
      </c>
      <c r="AM83" s="191">
        <f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10</v>
      </c>
      <c r="AN83" s="195">
        <f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0</v>
      </c>
      <c r="AO83" s="208">
        <v>19</v>
      </c>
      <c r="AP83" s="206"/>
    </row>
    <row r="84" spans="2:42" ht="8.65" customHeight="1" x14ac:dyDescent="0.25">
      <c r="B84" s="190">
        <f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0</v>
      </c>
      <c r="C84" s="191">
        <f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10</v>
      </c>
      <c r="D84" s="191">
        <f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10</v>
      </c>
      <c r="E84" s="191">
        <f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10</v>
      </c>
      <c r="F84" s="191">
        <f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10</v>
      </c>
      <c r="G84" s="191">
        <f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12</v>
      </c>
      <c r="H84" s="191">
        <f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19</v>
      </c>
      <c r="I84" s="191">
        <f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22</v>
      </c>
      <c r="J84" s="191">
        <f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28</v>
      </c>
      <c r="K84" s="191">
        <f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42</v>
      </c>
      <c r="L84" s="191">
        <f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54</v>
      </c>
      <c r="M84" s="191">
        <f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66</v>
      </c>
      <c r="N84" s="191">
        <f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100</v>
      </c>
      <c r="O84" s="191">
        <f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100</v>
      </c>
      <c r="P84" s="191">
        <f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100</v>
      </c>
      <c r="Q84" s="191">
        <f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100</v>
      </c>
      <c r="R84" s="191">
        <f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100</v>
      </c>
      <c r="S84" s="191">
        <f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100</v>
      </c>
      <c r="T84" s="191">
        <f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100</v>
      </c>
      <c r="U84" s="191">
        <f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100</v>
      </c>
      <c r="V84" s="191">
        <f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100</v>
      </c>
      <c r="W84" s="191">
        <f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100</v>
      </c>
      <c r="X84" s="191">
        <f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100</v>
      </c>
      <c r="Y84" s="191">
        <f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100</v>
      </c>
      <c r="Z84" s="191">
        <f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100</v>
      </c>
      <c r="AA84" s="191">
        <f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100</v>
      </c>
      <c r="AB84" s="191">
        <f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100</v>
      </c>
      <c r="AC84" s="191">
        <f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66</v>
      </c>
      <c r="AD84" s="191">
        <f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54</v>
      </c>
      <c r="AE84" s="191">
        <f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42</v>
      </c>
      <c r="AF84" s="191">
        <f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28</v>
      </c>
      <c r="AG84" s="191">
        <f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22</v>
      </c>
      <c r="AH84" s="191">
        <f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19</v>
      </c>
      <c r="AI84" s="191">
        <f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12</v>
      </c>
      <c r="AJ84" s="191">
        <f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10</v>
      </c>
      <c r="AK84" s="191">
        <f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10</v>
      </c>
      <c r="AL84" s="191">
        <f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10</v>
      </c>
      <c r="AM84" s="191">
        <f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10</v>
      </c>
      <c r="AN84" s="195">
        <f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0</v>
      </c>
      <c r="AO84" s="208">
        <v>18.5</v>
      </c>
      <c r="AP84" s="206"/>
    </row>
    <row r="85" spans="2:42" ht="8.65" customHeight="1" x14ac:dyDescent="0.25">
      <c r="B85" s="190">
        <f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0</v>
      </c>
      <c r="C85" s="191">
        <f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10</v>
      </c>
      <c r="D85" s="191">
        <f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10</v>
      </c>
      <c r="E85" s="191">
        <f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10</v>
      </c>
      <c r="F85" s="191">
        <f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10</v>
      </c>
      <c r="G85" s="191">
        <f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12</v>
      </c>
      <c r="H85" s="191">
        <f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19</v>
      </c>
      <c r="I85" s="191">
        <f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22</v>
      </c>
      <c r="J85" s="191">
        <f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28</v>
      </c>
      <c r="K85" s="191">
        <f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42</v>
      </c>
      <c r="L85" s="191">
        <f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54</v>
      </c>
      <c r="M85" s="191">
        <f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66</v>
      </c>
      <c r="N85" s="191">
        <f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100</v>
      </c>
      <c r="O85" s="191">
        <f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100</v>
      </c>
      <c r="P85" s="191">
        <f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100</v>
      </c>
      <c r="Q85" s="191">
        <f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100</v>
      </c>
      <c r="R85" s="191">
        <f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100</v>
      </c>
      <c r="S85" s="191">
        <f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100</v>
      </c>
      <c r="T85" s="191">
        <f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100</v>
      </c>
      <c r="U85" s="191">
        <f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100</v>
      </c>
      <c r="V85" s="191">
        <f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100</v>
      </c>
      <c r="W85" s="191">
        <f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100</v>
      </c>
      <c r="X85" s="191">
        <f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100</v>
      </c>
      <c r="Y85" s="191">
        <f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100</v>
      </c>
      <c r="Z85" s="191">
        <f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100</v>
      </c>
      <c r="AA85" s="191">
        <f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100</v>
      </c>
      <c r="AB85" s="191">
        <f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100</v>
      </c>
      <c r="AC85" s="191">
        <f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66</v>
      </c>
      <c r="AD85" s="191">
        <f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54</v>
      </c>
      <c r="AE85" s="191">
        <f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42</v>
      </c>
      <c r="AF85" s="191">
        <f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28</v>
      </c>
      <c r="AG85" s="191">
        <f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22</v>
      </c>
      <c r="AH85" s="191">
        <f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19</v>
      </c>
      <c r="AI85" s="191">
        <f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12</v>
      </c>
      <c r="AJ85" s="191">
        <f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10</v>
      </c>
      <c r="AK85" s="191">
        <f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10</v>
      </c>
      <c r="AL85" s="191">
        <f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10</v>
      </c>
      <c r="AM85" s="191">
        <f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10</v>
      </c>
      <c r="AN85" s="195">
        <f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0</v>
      </c>
      <c r="AO85" s="208">
        <v>18</v>
      </c>
      <c r="AP85" s="206"/>
    </row>
    <row r="86" spans="2:42" ht="8.65" customHeight="1" x14ac:dyDescent="0.25">
      <c r="B86" s="190">
        <f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0</v>
      </c>
      <c r="C86" s="191">
        <f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10</v>
      </c>
      <c r="D86" s="191">
        <f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10</v>
      </c>
      <c r="E86" s="191">
        <f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10</v>
      </c>
      <c r="F86" s="191">
        <f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10</v>
      </c>
      <c r="G86" s="191">
        <f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12</v>
      </c>
      <c r="H86" s="191">
        <f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19</v>
      </c>
      <c r="I86" s="191">
        <f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22</v>
      </c>
      <c r="J86" s="191">
        <f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28</v>
      </c>
      <c r="K86" s="191">
        <f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42</v>
      </c>
      <c r="L86" s="191">
        <f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54</v>
      </c>
      <c r="M86" s="191">
        <f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66</v>
      </c>
      <c r="N86" s="191">
        <f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100</v>
      </c>
      <c r="O86" s="191">
        <f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100</v>
      </c>
      <c r="P86" s="191">
        <f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100</v>
      </c>
      <c r="Q86" s="191">
        <f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100</v>
      </c>
      <c r="R86" s="191">
        <f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100</v>
      </c>
      <c r="S86" s="191">
        <f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100</v>
      </c>
      <c r="T86" s="191">
        <f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100</v>
      </c>
      <c r="U86" s="191">
        <f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100</v>
      </c>
      <c r="V86" s="191">
        <f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100</v>
      </c>
      <c r="W86" s="191">
        <f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100</v>
      </c>
      <c r="X86" s="191">
        <f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100</v>
      </c>
      <c r="Y86" s="191">
        <f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100</v>
      </c>
      <c r="Z86" s="191">
        <f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100</v>
      </c>
      <c r="AA86" s="191">
        <f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100</v>
      </c>
      <c r="AB86" s="191">
        <f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100</v>
      </c>
      <c r="AC86" s="191">
        <f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66</v>
      </c>
      <c r="AD86" s="191">
        <f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54</v>
      </c>
      <c r="AE86" s="191">
        <f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42</v>
      </c>
      <c r="AF86" s="191">
        <f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28</v>
      </c>
      <c r="AG86" s="191">
        <f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22</v>
      </c>
      <c r="AH86" s="191">
        <f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19</v>
      </c>
      <c r="AI86" s="191">
        <f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12</v>
      </c>
      <c r="AJ86" s="191">
        <f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10</v>
      </c>
      <c r="AK86" s="191">
        <f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10</v>
      </c>
      <c r="AL86" s="191">
        <f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10</v>
      </c>
      <c r="AM86" s="191">
        <f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10</v>
      </c>
      <c r="AN86" s="195">
        <f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0</v>
      </c>
      <c r="AO86" s="208">
        <v>17.5</v>
      </c>
      <c r="AP86" s="206"/>
    </row>
    <row r="87" spans="2:42" ht="8.65" customHeight="1" x14ac:dyDescent="0.25">
      <c r="B87" s="190">
        <f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0</v>
      </c>
      <c r="C87" s="191">
        <f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10</v>
      </c>
      <c r="D87" s="191">
        <f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10</v>
      </c>
      <c r="E87" s="191">
        <f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10</v>
      </c>
      <c r="F87" s="191">
        <f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10</v>
      </c>
      <c r="G87" s="191">
        <f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12</v>
      </c>
      <c r="H87" s="191">
        <f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19</v>
      </c>
      <c r="I87" s="191">
        <f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22</v>
      </c>
      <c r="J87" s="191">
        <f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28</v>
      </c>
      <c r="K87" s="191">
        <f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42</v>
      </c>
      <c r="L87" s="191">
        <f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54</v>
      </c>
      <c r="M87" s="191">
        <f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66</v>
      </c>
      <c r="N87" s="191">
        <f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100</v>
      </c>
      <c r="O87" s="191">
        <f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100</v>
      </c>
      <c r="P87" s="191">
        <f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100</v>
      </c>
      <c r="Q87" s="191">
        <f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100</v>
      </c>
      <c r="R87" s="191">
        <f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100</v>
      </c>
      <c r="S87" s="191">
        <f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100</v>
      </c>
      <c r="T87" s="191">
        <f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100</v>
      </c>
      <c r="U87" s="191">
        <f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100</v>
      </c>
      <c r="V87" s="191">
        <f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100</v>
      </c>
      <c r="W87" s="191">
        <f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100</v>
      </c>
      <c r="X87" s="191">
        <f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100</v>
      </c>
      <c r="Y87" s="191">
        <f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100</v>
      </c>
      <c r="Z87" s="191">
        <f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100</v>
      </c>
      <c r="AA87" s="191">
        <f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100</v>
      </c>
      <c r="AB87" s="191">
        <f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100</v>
      </c>
      <c r="AC87" s="191">
        <f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66</v>
      </c>
      <c r="AD87" s="191">
        <f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54</v>
      </c>
      <c r="AE87" s="191">
        <f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42</v>
      </c>
      <c r="AF87" s="191">
        <f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28</v>
      </c>
      <c r="AG87" s="191">
        <f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22</v>
      </c>
      <c r="AH87" s="191">
        <f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19</v>
      </c>
      <c r="AI87" s="191">
        <f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12</v>
      </c>
      <c r="AJ87" s="191">
        <f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10</v>
      </c>
      <c r="AK87" s="191">
        <f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10</v>
      </c>
      <c r="AL87" s="191">
        <f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10</v>
      </c>
      <c r="AM87" s="191">
        <f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10</v>
      </c>
      <c r="AN87" s="195">
        <f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0</v>
      </c>
      <c r="AO87" s="208">
        <v>17</v>
      </c>
      <c r="AP87" s="206"/>
    </row>
    <row r="88" spans="2:42" ht="8.65" customHeight="1" x14ac:dyDescent="0.25">
      <c r="B88" s="190">
        <f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0</v>
      </c>
      <c r="C88" s="191">
        <f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10</v>
      </c>
      <c r="D88" s="191">
        <f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10</v>
      </c>
      <c r="E88" s="191">
        <f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10</v>
      </c>
      <c r="F88" s="191">
        <f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10</v>
      </c>
      <c r="G88" s="191">
        <f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12</v>
      </c>
      <c r="H88" s="191">
        <f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19</v>
      </c>
      <c r="I88" s="191">
        <f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22</v>
      </c>
      <c r="J88" s="191">
        <f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28</v>
      </c>
      <c r="K88" s="191">
        <f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42</v>
      </c>
      <c r="L88" s="191">
        <f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54</v>
      </c>
      <c r="M88" s="191">
        <f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66</v>
      </c>
      <c r="N88" s="191">
        <f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100</v>
      </c>
      <c r="O88" s="191">
        <f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100</v>
      </c>
      <c r="P88" s="191">
        <f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100</v>
      </c>
      <c r="Q88" s="191">
        <f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100</v>
      </c>
      <c r="R88" s="191">
        <f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100</v>
      </c>
      <c r="S88" s="191">
        <f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100</v>
      </c>
      <c r="T88" s="191">
        <f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100</v>
      </c>
      <c r="U88" s="191">
        <f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100</v>
      </c>
      <c r="V88" s="191">
        <f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100</v>
      </c>
      <c r="W88" s="191">
        <f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100</v>
      </c>
      <c r="X88" s="191">
        <f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100</v>
      </c>
      <c r="Y88" s="191">
        <f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100</v>
      </c>
      <c r="Z88" s="191">
        <f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100</v>
      </c>
      <c r="AA88" s="191">
        <f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100</v>
      </c>
      <c r="AB88" s="191">
        <f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100</v>
      </c>
      <c r="AC88" s="191">
        <f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66</v>
      </c>
      <c r="AD88" s="191">
        <f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54</v>
      </c>
      <c r="AE88" s="191">
        <f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42</v>
      </c>
      <c r="AF88" s="191">
        <f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28</v>
      </c>
      <c r="AG88" s="191">
        <f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22</v>
      </c>
      <c r="AH88" s="191">
        <f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19</v>
      </c>
      <c r="AI88" s="191">
        <f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12</v>
      </c>
      <c r="AJ88" s="191">
        <f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10</v>
      </c>
      <c r="AK88" s="191">
        <f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10</v>
      </c>
      <c r="AL88" s="191">
        <f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10</v>
      </c>
      <c r="AM88" s="191">
        <f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10</v>
      </c>
      <c r="AN88" s="195">
        <f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0</v>
      </c>
      <c r="AO88" s="208">
        <v>16.5</v>
      </c>
      <c r="AP88" s="206"/>
    </row>
    <row r="89" spans="2:42" ht="8.65" customHeight="1" x14ac:dyDescent="0.25">
      <c r="B89" s="190">
        <f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0</v>
      </c>
      <c r="C89" s="191">
        <f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11</v>
      </c>
      <c r="D89" s="191">
        <f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11</v>
      </c>
      <c r="E89" s="191">
        <f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11</v>
      </c>
      <c r="F89" s="191">
        <f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11</v>
      </c>
      <c r="G89" s="191">
        <f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16</v>
      </c>
      <c r="H89" s="191">
        <f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24</v>
      </c>
      <c r="I89" s="191">
        <f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28</v>
      </c>
      <c r="J89" s="191">
        <f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35</v>
      </c>
      <c r="K89" s="191">
        <f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53</v>
      </c>
      <c r="L89" s="191">
        <f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70</v>
      </c>
      <c r="M89" s="191">
        <f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83</v>
      </c>
      <c r="N89" s="191">
        <f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100</v>
      </c>
      <c r="O89" s="191">
        <f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100</v>
      </c>
      <c r="P89" s="191">
        <f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100</v>
      </c>
      <c r="Q89" s="191">
        <f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100</v>
      </c>
      <c r="R89" s="191">
        <f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100</v>
      </c>
      <c r="S89" s="191">
        <f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100</v>
      </c>
      <c r="T89" s="191">
        <f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100</v>
      </c>
      <c r="U89" s="191">
        <f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100</v>
      </c>
      <c r="V89" s="191">
        <f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100</v>
      </c>
      <c r="W89" s="191">
        <f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100</v>
      </c>
      <c r="X89" s="191">
        <f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100</v>
      </c>
      <c r="Y89" s="191">
        <f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100</v>
      </c>
      <c r="Z89" s="191">
        <f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100</v>
      </c>
      <c r="AA89" s="191">
        <f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100</v>
      </c>
      <c r="AB89" s="191">
        <f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100</v>
      </c>
      <c r="AC89" s="191">
        <f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83</v>
      </c>
      <c r="AD89" s="191">
        <f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70</v>
      </c>
      <c r="AE89" s="191">
        <f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53</v>
      </c>
      <c r="AF89" s="191">
        <f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35</v>
      </c>
      <c r="AG89" s="191">
        <f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28</v>
      </c>
      <c r="AH89" s="191">
        <f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24</v>
      </c>
      <c r="AI89" s="191">
        <f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16</v>
      </c>
      <c r="AJ89" s="191">
        <f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11</v>
      </c>
      <c r="AK89" s="191">
        <f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11</v>
      </c>
      <c r="AL89" s="191">
        <f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11</v>
      </c>
      <c r="AM89" s="191">
        <f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11</v>
      </c>
      <c r="AN89" s="195">
        <f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0</v>
      </c>
      <c r="AO89" s="208">
        <v>16</v>
      </c>
      <c r="AP89" s="206"/>
    </row>
    <row r="90" spans="2:42" ht="8.65" customHeight="1" x14ac:dyDescent="0.25">
      <c r="B90" s="190">
        <f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0</v>
      </c>
      <c r="C90" s="191">
        <f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11</v>
      </c>
      <c r="D90" s="191">
        <f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11</v>
      </c>
      <c r="E90" s="191">
        <f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11</v>
      </c>
      <c r="F90" s="191">
        <f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11</v>
      </c>
      <c r="G90" s="191">
        <f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16</v>
      </c>
      <c r="H90" s="191">
        <f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24</v>
      </c>
      <c r="I90" s="191">
        <f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28</v>
      </c>
      <c r="J90" s="191">
        <f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35</v>
      </c>
      <c r="K90" s="191">
        <f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53</v>
      </c>
      <c r="L90" s="191">
        <f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70</v>
      </c>
      <c r="M90" s="191">
        <f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83</v>
      </c>
      <c r="N90" s="191">
        <f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100</v>
      </c>
      <c r="O90" s="191">
        <f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100</v>
      </c>
      <c r="P90" s="191">
        <f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100</v>
      </c>
      <c r="Q90" s="191">
        <f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100</v>
      </c>
      <c r="R90" s="191">
        <f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100</v>
      </c>
      <c r="S90" s="191">
        <f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100</v>
      </c>
      <c r="T90" s="191">
        <f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100</v>
      </c>
      <c r="U90" s="191">
        <f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100</v>
      </c>
      <c r="V90" s="191">
        <f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100</v>
      </c>
      <c r="W90" s="191">
        <f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100</v>
      </c>
      <c r="X90" s="191">
        <f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100</v>
      </c>
      <c r="Y90" s="191">
        <f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100</v>
      </c>
      <c r="Z90" s="191">
        <f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100</v>
      </c>
      <c r="AA90" s="191">
        <f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100</v>
      </c>
      <c r="AB90" s="191">
        <f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100</v>
      </c>
      <c r="AC90" s="191">
        <f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83</v>
      </c>
      <c r="AD90" s="191">
        <f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70</v>
      </c>
      <c r="AE90" s="191">
        <f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53</v>
      </c>
      <c r="AF90" s="191">
        <f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35</v>
      </c>
      <c r="AG90" s="191">
        <f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28</v>
      </c>
      <c r="AH90" s="191">
        <f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24</v>
      </c>
      <c r="AI90" s="191">
        <f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16</v>
      </c>
      <c r="AJ90" s="191">
        <f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11</v>
      </c>
      <c r="AK90" s="191">
        <f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11</v>
      </c>
      <c r="AL90" s="191">
        <f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11</v>
      </c>
      <c r="AM90" s="191">
        <f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11</v>
      </c>
      <c r="AN90" s="195">
        <f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0</v>
      </c>
      <c r="AO90" s="208">
        <v>15.5</v>
      </c>
      <c r="AP90" s="206"/>
    </row>
    <row r="91" spans="2:42" ht="8.65" customHeight="1" x14ac:dyDescent="0.25">
      <c r="B91" s="190">
        <f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0</v>
      </c>
      <c r="C91" s="191">
        <f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11</v>
      </c>
      <c r="D91" s="191">
        <f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11</v>
      </c>
      <c r="E91" s="191">
        <f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11</v>
      </c>
      <c r="F91" s="191">
        <f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11</v>
      </c>
      <c r="G91" s="191">
        <f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16</v>
      </c>
      <c r="H91" s="191">
        <f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24</v>
      </c>
      <c r="I91" s="191">
        <f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28</v>
      </c>
      <c r="J91" s="191">
        <f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35</v>
      </c>
      <c r="K91" s="191">
        <f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53</v>
      </c>
      <c r="L91" s="191">
        <f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70</v>
      </c>
      <c r="M91" s="191">
        <f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83</v>
      </c>
      <c r="N91" s="191">
        <f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100</v>
      </c>
      <c r="O91" s="191">
        <f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100</v>
      </c>
      <c r="P91" s="191">
        <f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100</v>
      </c>
      <c r="Q91" s="191">
        <f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100</v>
      </c>
      <c r="R91" s="191">
        <f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100</v>
      </c>
      <c r="S91" s="191">
        <f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100</v>
      </c>
      <c r="T91" s="191">
        <f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100</v>
      </c>
      <c r="U91" s="191">
        <f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100</v>
      </c>
      <c r="V91" s="191">
        <f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100</v>
      </c>
      <c r="W91" s="191">
        <f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100</v>
      </c>
      <c r="X91" s="191">
        <f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100</v>
      </c>
      <c r="Y91" s="191">
        <f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100</v>
      </c>
      <c r="Z91" s="191">
        <f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100</v>
      </c>
      <c r="AA91" s="191">
        <f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100</v>
      </c>
      <c r="AB91" s="191">
        <f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100</v>
      </c>
      <c r="AC91" s="191">
        <f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83</v>
      </c>
      <c r="AD91" s="191">
        <f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70</v>
      </c>
      <c r="AE91" s="191">
        <f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53</v>
      </c>
      <c r="AF91" s="191">
        <f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35</v>
      </c>
      <c r="AG91" s="191">
        <f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28</v>
      </c>
      <c r="AH91" s="191">
        <f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24</v>
      </c>
      <c r="AI91" s="191">
        <f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16</v>
      </c>
      <c r="AJ91" s="191">
        <f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11</v>
      </c>
      <c r="AK91" s="191">
        <f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11</v>
      </c>
      <c r="AL91" s="191">
        <f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11</v>
      </c>
      <c r="AM91" s="191">
        <f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11</v>
      </c>
      <c r="AN91" s="195">
        <f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0</v>
      </c>
      <c r="AO91" s="199">
        <v>15</v>
      </c>
      <c r="AP91" s="206"/>
    </row>
    <row r="92" spans="2:42" ht="8.65" customHeight="1" x14ac:dyDescent="0.25">
      <c r="B92" s="190">
        <f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0</v>
      </c>
      <c r="C92" s="191">
        <f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11</v>
      </c>
      <c r="D92" s="191">
        <f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11</v>
      </c>
      <c r="E92" s="191">
        <f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11</v>
      </c>
      <c r="F92" s="191">
        <f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11</v>
      </c>
      <c r="G92" s="191">
        <f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16</v>
      </c>
      <c r="H92" s="191">
        <f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24</v>
      </c>
      <c r="I92" s="191">
        <f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28</v>
      </c>
      <c r="J92" s="191">
        <f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35</v>
      </c>
      <c r="K92" s="191">
        <f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53</v>
      </c>
      <c r="L92" s="191">
        <f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70</v>
      </c>
      <c r="M92" s="191">
        <f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83</v>
      </c>
      <c r="N92" s="191">
        <f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100</v>
      </c>
      <c r="O92" s="191">
        <f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100</v>
      </c>
      <c r="P92" s="191">
        <f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100</v>
      </c>
      <c r="Q92" s="191">
        <f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100</v>
      </c>
      <c r="R92" s="191">
        <f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100</v>
      </c>
      <c r="S92" s="191">
        <f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100</v>
      </c>
      <c r="T92" s="191">
        <f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100</v>
      </c>
      <c r="U92" s="191">
        <f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100</v>
      </c>
      <c r="V92" s="191">
        <f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100</v>
      </c>
      <c r="W92" s="191">
        <f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100</v>
      </c>
      <c r="X92" s="191">
        <f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100</v>
      </c>
      <c r="Y92" s="191">
        <f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100</v>
      </c>
      <c r="Z92" s="191">
        <f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100</v>
      </c>
      <c r="AA92" s="191">
        <f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100</v>
      </c>
      <c r="AB92" s="191">
        <f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100</v>
      </c>
      <c r="AC92" s="191">
        <f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83</v>
      </c>
      <c r="AD92" s="191">
        <f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70</v>
      </c>
      <c r="AE92" s="191">
        <f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53</v>
      </c>
      <c r="AF92" s="191">
        <f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35</v>
      </c>
      <c r="AG92" s="191">
        <f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28</v>
      </c>
      <c r="AH92" s="191">
        <f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24</v>
      </c>
      <c r="AI92" s="191">
        <f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16</v>
      </c>
      <c r="AJ92" s="191">
        <f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11</v>
      </c>
      <c r="AK92" s="191">
        <f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11</v>
      </c>
      <c r="AL92" s="191">
        <f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11</v>
      </c>
      <c r="AM92" s="191">
        <f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11</v>
      </c>
      <c r="AN92" s="195">
        <f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0</v>
      </c>
      <c r="AO92" s="208">
        <v>14.5</v>
      </c>
      <c r="AP92" s="206"/>
    </row>
    <row r="93" spans="2:42" ht="8.65" customHeight="1" x14ac:dyDescent="0.25">
      <c r="B93" s="190">
        <f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0</v>
      </c>
      <c r="C93" s="191">
        <f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11</v>
      </c>
      <c r="D93" s="191">
        <f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11</v>
      </c>
      <c r="E93" s="191">
        <f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11</v>
      </c>
      <c r="F93" s="191">
        <f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11</v>
      </c>
      <c r="G93" s="191">
        <f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16</v>
      </c>
      <c r="H93" s="191">
        <f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24</v>
      </c>
      <c r="I93" s="191">
        <f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28</v>
      </c>
      <c r="J93" s="191">
        <f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35</v>
      </c>
      <c r="K93" s="191">
        <f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53</v>
      </c>
      <c r="L93" s="191">
        <f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70</v>
      </c>
      <c r="M93" s="191">
        <f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83</v>
      </c>
      <c r="N93" s="191">
        <f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100</v>
      </c>
      <c r="O93" s="191">
        <f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100</v>
      </c>
      <c r="P93" s="191">
        <f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100</v>
      </c>
      <c r="Q93" s="191">
        <f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100</v>
      </c>
      <c r="R93" s="191">
        <f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100</v>
      </c>
      <c r="S93" s="191">
        <f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100</v>
      </c>
      <c r="T93" s="191">
        <f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100</v>
      </c>
      <c r="U93" s="191">
        <f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100</v>
      </c>
      <c r="V93" s="191">
        <f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100</v>
      </c>
      <c r="W93" s="191">
        <f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100</v>
      </c>
      <c r="X93" s="191">
        <f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100</v>
      </c>
      <c r="Y93" s="191">
        <f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100</v>
      </c>
      <c r="Z93" s="191">
        <f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100</v>
      </c>
      <c r="AA93" s="191">
        <f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100</v>
      </c>
      <c r="AB93" s="191">
        <f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100</v>
      </c>
      <c r="AC93" s="191">
        <f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83</v>
      </c>
      <c r="AD93" s="191">
        <f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70</v>
      </c>
      <c r="AE93" s="191">
        <f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53</v>
      </c>
      <c r="AF93" s="191">
        <f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35</v>
      </c>
      <c r="AG93" s="191">
        <f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28</v>
      </c>
      <c r="AH93" s="191">
        <f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24</v>
      </c>
      <c r="AI93" s="191">
        <f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16</v>
      </c>
      <c r="AJ93" s="191">
        <f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11</v>
      </c>
      <c r="AK93" s="191">
        <f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11</v>
      </c>
      <c r="AL93" s="191">
        <f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11</v>
      </c>
      <c r="AM93" s="191">
        <f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11</v>
      </c>
      <c r="AN93" s="195">
        <f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0</v>
      </c>
      <c r="AO93" s="208">
        <v>14</v>
      </c>
      <c r="AP93" s="206"/>
    </row>
    <row r="94" spans="2:42" ht="8.65" customHeight="1" x14ac:dyDescent="0.25">
      <c r="B94" s="190">
        <f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0</v>
      </c>
      <c r="C94" s="191">
        <f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11</v>
      </c>
      <c r="D94" s="191">
        <f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11</v>
      </c>
      <c r="E94" s="191">
        <f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11</v>
      </c>
      <c r="F94" s="191">
        <f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11</v>
      </c>
      <c r="G94" s="191">
        <f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16</v>
      </c>
      <c r="H94" s="191">
        <f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24</v>
      </c>
      <c r="I94" s="191">
        <f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28</v>
      </c>
      <c r="J94" s="191">
        <f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35</v>
      </c>
      <c r="K94" s="191">
        <f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53</v>
      </c>
      <c r="L94" s="191">
        <f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70</v>
      </c>
      <c r="M94" s="191">
        <f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83</v>
      </c>
      <c r="N94" s="191">
        <f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100</v>
      </c>
      <c r="O94" s="191">
        <f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100</v>
      </c>
      <c r="P94" s="191">
        <f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100</v>
      </c>
      <c r="Q94" s="191">
        <f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100</v>
      </c>
      <c r="R94" s="191">
        <f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100</v>
      </c>
      <c r="S94" s="191">
        <f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100</v>
      </c>
      <c r="T94" s="191">
        <f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100</v>
      </c>
      <c r="U94" s="191">
        <f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100</v>
      </c>
      <c r="V94" s="191">
        <f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100</v>
      </c>
      <c r="W94" s="191">
        <f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100</v>
      </c>
      <c r="X94" s="191">
        <f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100</v>
      </c>
      <c r="Y94" s="191">
        <f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100</v>
      </c>
      <c r="Z94" s="191">
        <f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100</v>
      </c>
      <c r="AA94" s="191">
        <f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100</v>
      </c>
      <c r="AB94" s="191">
        <f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100</v>
      </c>
      <c r="AC94" s="191">
        <f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83</v>
      </c>
      <c r="AD94" s="191">
        <f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70</v>
      </c>
      <c r="AE94" s="191">
        <f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53</v>
      </c>
      <c r="AF94" s="191">
        <f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35</v>
      </c>
      <c r="AG94" s="191">
        <f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28</v>
      </c>
      <c r="AH94" s="191">
        <f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24</v>
      </c>
      <c r="AI94" s="191">
        <f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16</v>
      </c>
      <c r="AJ94" s="191">
        <f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11</v>
      </c>
      <c r="AK94" s="191">
        <f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11</v>
      </c>
      <c r="AL94" s="191">
        <f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11</v>
      </c>
      <c r="AM94" s="191">
        <f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11</v>
      </c>
      <c r="AN94" s="195">
        <f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0</v>
      </c>
      <c r="AO94" s="208">
        <v>13.5</v>
      </c>
      <c r="AP94" s="206"/>
    </row>
    <row r="95" spans="2:42" ht="8.65" customHeight="1" x14ac:dyDescent="0.25">
      <c r="B95" s="190">
        <f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0</v>
      </c>
      <c r="C95" s="191">
        <f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11</v>
      </c>
      <c r="D95" s="191">
        <f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11</v>
      </c>
      <c r="E95" s="191">
        <f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11</v>
      </c>
      <c r="F95" s="191">
        <f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11</v>
      </c>
      <c r="G95" s="191">
        <f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16</v>
      </c>
      <c r="H95" s="191">
        <f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24</v>
      </c>
      <c r="I95" s="191">
        <f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28</v>
      </c>
      <c r="J95" s="191">
        <f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35</v>
      </c>
      <c r="K95" s="191">
        <f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53</v>
      </c>
      <c r="L95" s="191">
        <f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70</v>
      </c>
      <c r="M95" s="191">
        <f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83</v>
      </c>
      <c r="N95" s="191">
        <f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100</v>
      </c>
      <c r="O95" s="191">
        <f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100</v>
      </c>
      <c r="P95" s="191">
        <f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100</v>
      </c>
      <c r="Q95" s="191">
        <f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100</v>
      </c>
      <c r="R95" s="191">
        <f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100</v>
      </c>
      <c r="S95" s="191">
        <f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100</v>
      </c>
      <c r="T95" s="191">
        <f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100</v>
      </c>
      <c r="U95" s="191">
        <f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100</v>
      </c>
      <c r="V95" s="191">
        <f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100</v>
      </c>
      <c r="W95" s="191">
        <f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100</v>
      </c>
      <c r="X95" s="191">
        <f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100</v>
      </c>
      <c r="Y95" s="191">
        <f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100</v>
      </c>
      <c r="Z95" s="191">
        <f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100</v>
      </c>
      <c r="AA95" s="191">
        <f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100</v>
      </c>
      <c r="AB95" s="191">
        <f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100</v>
      </c>
      <c r="AC95" s="191">
        <f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83</v>
      </c>
      <c r="AD95" s="191">
        <f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70</v>
      </c>
      <c r="AE95" s="191">
        <f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53</v>
      </c>
      <c r="AF95" s="191">
        <f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35</v>
      </c>
      <c r="AG95" s="191">
        <f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28</v>
      </c>
      <c r="AH95" s="191">
        <f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24</v>
      </c>
      <c r="AI95" s="191">
        <f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16</v>
      </c>
      <c r="AJ95" s="191">
        <f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11</v>
      </c>
      <c r="AK95" s="191">
        <f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11</v>
      </c>
      <c r="AL95" s="191">
        <f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11</v>
      </c>
      <c r="AM95" s="191">
        <f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11</v>
      </c>
      <c r="AN95" s="195">
        <f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0</v>
      </c>
      <c r="AO95" s="208">
        <v>13</v>
      </c>
      <c r="AP95" s="206"/>
    </row>
    <row r="96" spans="2:42" ht="8.65" customHeight="1" x14ac:dyDescent="0.25">
      <c r="B96" s="190">
        <f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0</v>
      </c>
      <c r="C96" s="191">
        <f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11</v>
      </c>
      <c r="D96" s="191">
        <f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11</v>
      </c>
      <c r="E96" s="191">
        <f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11</v>
      </c>
      <c r="F96" s="191">
        <f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11</v>
      </c>
      <c r="G96" s="191">
        <f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16</v>
      </c>
      <c r="H96" s="191">
        <f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24</v>
      </c>
      <c r="I96" s="191">
        <f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28</v>
      </c>
      <c r="J96" s="191">
        <f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35</v>
      </c>
      <c r="K96" s="191">
        <f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53</v>
      </c>
      <c r="L96" s="191">
        <f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70</v>
      </c>
      <c r="M96" s="191">
        <f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83</v>
      </c>
      <c r="N96" s="191">
        <f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100</v>
      </c>
      <c r="O96" s="191">
        <f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100</v>
      </c>
      <c r="P96" s="191">
        <f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100</v>
      </c>
      <c r="Q96" s="191">
        <f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100</v>
      </c>
      <c r="R96" s="191">
        <f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100</v>
      </c>
      <c r="S96" s="191">
        <f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100</v>
      </c>
      <c r="T96" s="191">
        <f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100</v>
      </c>
      <c r="U96" s="191">
        <f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100</v>
      </c>
      <c r="V96" s="191">
        <f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100</v>
      </c>
      <c r="W96" s="191">
        <f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100</v>
      </c>
      <c r="X96" s="191">
        <f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100</v>
      </c>
      <c r="Y96" s="191">
        <f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100</v>
      </c>
      <c r="Z96" s="191">
        <f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100</v>
      </c>
      <c r="AA96" s="191">
        <f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100</v>
      </c>
      <c r="AB96" s="191">
        <f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100</v>
      </c>
      <c r="AC96" s="191">
        <f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83</v>
      </c>
      <c r="AD96" s="191">
        <f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70</v>
      </c>
      <c r="AE96" s="191">
        <f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53</v>
      </c>
      <c r="AF96" s="191">
        <f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35</v>
      </c>
      <c r="AG96" s="191">
        <f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28</v>
      </c>
      <c r="AH96" s="191">
        <f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24</v>
      </c>
      <c r="AI96" s="191">
        <f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16</v>
      </c>
      <c r="AJ96" s="191">
        <f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11</v>
      </c>
      <c r="AK96" s="191">
        <f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11</v>
      </c>
      <c r="AL96" s="191">
        <f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11</v>
      </c>
      <c r="AM96" s="191">
        <f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11</v>
      </c>
      <c r="AN96" s="195">
        <f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0</v>
      </c>
      <c r="AO96" s="208">
        <v>12.5</v>
      </c>
      <c r="AP96" s="206"/>
    </row>
    <row r="97" spans="2:42" ht="8.65" customHeight="1" x14ac:dyDescent="0.25">
      <c r="B97" s="190">
        <f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0</v>
      </c>
      <c r="C97" s="191">
        <f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14</v>
      </c>
      <c r="D97" s="191">
        <f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14</v>
      </c>
      <c r="E97" s="191">
        <f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14</v>
      </c>
      <c r="F97" s="191">
        <f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14</v>
      </c>
      <c r="G97" s="191">
        <f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19</v>
      </c>
      <c r="H97" s="191">
        <f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28</v>
      </c>
      <c r="I97" s="191">
        <f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33</v>
      </c>
      <c r="J97" s="191">
        <f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44</v>
      </c>
      <c r="K97" s="191">
        <f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61</v>
      </c>
      <c r="L97" s="191">
        <f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83</v>
      </c>
      <c r="M97" s="191">
        <f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100</v>
      </c>
      <c r="N97" s="191">
        <f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100</v>
      </c>
      <c r="O97" s="191">
        <f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100</v>
      </c>
      <c r="P97" s="191">
        <f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100</v>
      </c>
      <c r="Q97" s="191">
        <f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100</v>
      </c>
      <c r="R97" s="191">
        <f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100</v>
      </c>
      <c r="S97" s="191">
        <f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100</v>
      </c>
      <c r="T97" s="191">
        <f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100</v>
      </c>
      <c r="U97" s="191">
        <f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100</v>
      </c>
      <c r="V97" s="191">
        <f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100</v>
      </c>
      <c r="W97" s="191">
        <f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100</v>
      </c>
      <c r="X97" s="191">
        <f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100</v>
      </c>
      <c r="Y97" s="191">
        <f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100</v>
      </c>
      <c r="Z97" s="191">
        <f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100</v>
      </c>
      <c r="AA97" s="191">
        <f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100</v>
      </c>
      <c r="AB97" s="191">
        <f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100</v>
      </c>
      <c r="AC97" s="191">
        <f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100</v>
      </c>
      <c r="AD97" s="191">
        <f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83</v>
      </c>
      <c r="AE97" s="191">
        <f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61</v>
      </c>
      <c r="AF97" s="191">
        <f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44</v>
      </c>
      <c r="AG97" s="191">
        <f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33</v>
      </c>
      <c r="AH97" s="191">
        <f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28</v>
      </c>
      <c r="AI97" s="191">
        <f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19</v>
      </c>
      <c r="AJ97" s="191">
        <f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14</v>
      </c>
      <c r="AK97" s="191">
        <f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14</v>
      </c>
      <c r="AL97" s="191">
        <f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14</v>
      </c>
      <c r="AM97" s="191">
        <f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14</v>
      </c>
      <c r="AN97" s="195">
        <f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0</v>
      </c>
      <c r="AO97" s="208">
        <v>12</v>
      </c>
      <c r="AP97" s="206"/>
    </row>
    <row r="98" spans="2:42" ht="8.65" customHeight="1" x14ac:dyDescent="0.25">
      <c r="B98" s="190">
        <f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0</v>
      </c>
      <c r="C98" s="191">
        <f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14</v>
      </c>
      <c r="D98" s="191">
        <f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14</v>
      </c>
      <c r="E98" s="191">
        <f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14</v>
      </c>
      <c r="F98" s="191">
        <f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14</v>
      </c>
      <c r="G98" s="191">
        <f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19</v>
      </c>
      <c r="H98" s="191">
        <f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28</v>
      </c>
      <c r="I98" s="191">
        <f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33</v>
      </c>
      <c r="J98" s="191">
        <f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44</v>
      </c>
      <c r="K98" s="191">
        <f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61</v>
      </c>
      <c r="L98" s="191">
        <f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83</v>
      </c>
      <c r="M98" s="191">
        <f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100</v>
      </c>
      <c r="N98" s="191">
        <f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100</v>
      </c>
      <c r="O98" s="191">
        <f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100</v>
      </c>
      <c r="P98" s="191">
        <f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100</v>
      </c>
      <c r="Q98" s="191">
        <f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100</v>
      </c>
      <c r="R98" s="191">
        <f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100</v>
      </c>
      <c r="S98" s="191">
        <f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100</v>
      </c>
      <c r="T98" s="191">
        <f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100</v>
      </c>
      <c r="U98" s="191">
        <f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100</v>
      </c>
      <c r="V98" s="191">
        <f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100</v>
      </c>
      <c r="W98" s="191">
        <f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100</v>
      </c>
      <c r="X98" s="191">
        <f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100</v>
      </c>
      <c r="Y98" s="191">
        <f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100</v>
      </c>
      <c r="Z98" s="191">
        <f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100</v>
      </c>
      <c r="AA98" s="191">
        <f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100</v>
      </c>
      <c r="AB98" s="191">
        <f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100</v>
      </c>
      <c r="AC98" s="191">
        <f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100</v>
      </c>
      <c r="AD98" s="191">
        <f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83</v>
      </c>
      <c r="AE98" s="191">
        <f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61</v>
      </c>
      <c r="AF98" s="191">
        <f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44</v>
      </c>
      <c r="AG98" s="191">
        <f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33</v>
      </c>
      <c r="AH98" s="191">
        <f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28</v>
      </c>
      <c r="AI98" s="191">
        <f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19</v>
      </c>
      <c r="AJ98" s="191">
        <f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14</v>
      </c>
      <c r="AK98" s="191">
        <f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14</v>
      </c>
      <c r="AL98" s="191">
        <f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14</v>
      </c>
      <c r="AM98" s="191">
        <f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14</v>
      </c>
      <c r="AN98" s="195">
        <f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0</v>
      </c>
      <c r="AO98" s="208">
        <v>11.5</v>
      </c>
      <c r="AP98" s="206"/>
    </row>
    <row r="99" spans="2:42" ht="8.65" customHeight="1" x14ac:dyDescent="0.25">
      <c r="B99" s="190">
        <f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0</v>
      </c>
      <c r="C99" s="191">
        <f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14</v>
      </c>
      <c r="D99" s="191">
        <f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14</v>
      </c>
      <c r="E99" s="191">
        <f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14</v>
      </c>
      <c r="F99" s="191">
        <f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14</v>
      </c>
      <c r="G99" s="191">
        <f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19</v>
      </c>
      <c r="H99" s="191">
        <f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28</v>
      </c>
      <c r="I99" s="191">
        <f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33</v>
      </c>
      <c r="J99" s="191">
        <f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44</v>
      </c>
      <c r="K99" s="191">
        <f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61</v>
      </c>
      <c r="L99" s="191">
        <f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83</v>
      </c>
      <c r="M99" s="191">
        <f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100</v>
      </c>
      <c r="N99" s="191">
        <f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100</v>
      </c>
      <c r="O99" s="191">
        <f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100</v>
      </c>
      <c r="P99" s="191">
        <f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100</v>
      </c>
      <c r="Q99" s="191">
        <f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100</v>
      </c>
      <c r="R99" s="191">
        <f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100</v>
      </c>
      <c r="S99" s="191">
        <f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100</v>
      </c>
      <c r="T99" s="191">
        <f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100</v>
      </c>
      <c r="U99" s="191">
        <f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100</v>
      </c>
      <c r="V99" s="191">
        <f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100</v>
      </c>
      <c r="W99" s="191">
        <f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100</v>
      </c>
      <c r="X99" s="191">
        <f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100</v>
      </c>
      <c r="Y99" s="191">
        <f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100</v>
      </c>
      <c r="Z99" s="191">
        <f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100</v>
      </c>
      <c r="AA99" s="191">
        <f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100</v>
      </c>
      <c r="AB99" s="191">
        <f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100</v>
      </c>
      <c r="AC99" s="191">
        <f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100</v>
      </c>
      <c r="AD99" s="191">
        <f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83</v>
      </c>
      <c r="AE99" s="191">
        <f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61</v>
      </c>
      <c r="AF99" s="191">
        <f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44</v>
      </c>
      <c r="AG99" s="191">
        <f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33</v>
      </c>
      <c r="AH99" s="191">
        <f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28</v>
      </c>
      <c r="AI99" s="191">
        <f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19</v>
      </c>
      <c r="AJ99" s="191">
        <f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14</v>
      </c>
      <c r="AK99" s="191">
        <f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14</v>
      </c>
      <c r="AL99" s="191">
        <f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14</v>
      </c>
      <c r="AM99" s="191">
        <f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14</v>
      </c>
      <c r="AN99" s="195">
        <f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0</v>
      </c>
      <c r="AO99" s="208">
        <v>11</v>
      </c>
      <c r="AP99" s="206"/>
    </row>
    <row r="100" spans="2:42" ht="8.65" customHeight="1" x14ac:dyDescent="0.25">
      <c r="B100" s="190">
        <f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0</v>
      </c>
      <c r="C100" s="191">
        <f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14</v>
      </c>
      <c r="D100" s="191">
        <f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14</v>
      </c>
      <c r="E100" s="191">
        <f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14</v>
      </c>
      <c r="F100" s="191">
        <f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14</v>
      </c>
      <c r="G100" s="191">
        <f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19</v>
      </c>
      <c r="H100" s="191">
        <f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28</v>
      </c>
      <c r="I100" s="191">
        <f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33</v>
      </c>
      <c r="J100" s="191">
        <f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44</v>
      </c>
      <c r="K100" s="191">
        <f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61</v>
      </c>
      <c r="L100" s="191">
        <f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83</v>
      </c>
      <c r="M100" s="191">
        <f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100</v>
      </c>
      <c r="N100" s="191">
        <f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100</v>
      </c>
      <c r="O100" s="191">
        <f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100</v>
      </c>
      <c r="P100" s="191">
        <f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100</v>
      </c>
      <c r="Q100" s="191">
        <f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100</v>
      </c>
      <c r="R100" s="191">
        <f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100</v>
      </c>
      <c r="S100" s="191">
        <f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100</v>
      </c>
      <c r="T100" s="191">
        <f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100</v>
      </c>
      <c r="U100" s="191">
        <f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100</v>
      </c>
      <c r="V100" s="191">
        <f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100</v>
      </c>
      <c r="W100" s="191">
        <f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100</v>
      </c>
      <c r="X100" s="191">
        <f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100</v>
      </c>
      <c r="Y100" s="191">
        <f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100</v>
      </c>
      <c r="Z100" s="191">
        <f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100</v>
      </c>
      <c r="AA100" s="191">
        <f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100</v>
      </c>
      <c r="AB100" s="191">
        <f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100</v>
      </c>
      <c r="AC100" s="191">
        <f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100</v>
      </c>
      <c r="AD100" s="191">
        <f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83</v>
      </c>
      <c r="AE100" s="191">
        <f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61</v>
      </c>
      <c r="AF100" s="191">
        <f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44</v>
      </c>
      <c r="AG100" s="191">
        <f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33</v>
      </c>
      <c r="AH100" s="191">
        <f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28</v>
      </c>
      <c r="AI100" s="191">
        <f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19</v>
      </c>
      <c r="AJ100" s="191">
        <f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14</v>
      </c>
      <c r="AK100" s="191">
        <f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14</v>
      </c>
      <c r="AL100" s="191">
        <f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14</v>
      </c>
      <c r="AM100" s="191">
        <f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14</v>
      </c>
      <c r="AN100" s="195">
        <f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0</v>
      </c>
      <c r="AO100" s="208">
        <v>10.5</v>
      </c>
      <c r="AP100" s="206"/>
    </row>
    <row r="101" spans="2:42" ht="8.65" customHeight="1" x14ac:dyDescent="0.25">
      <c r="B101" s="190">
        <f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0</v>
      </c>
      <c r="C101" s="191">
        <f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14</v>
      </c>
      <c r="D101" s="191">
        <f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14</v>
      </c>
      <c r="E101" s="191">
        <f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14</v>
      </c>
      <c r="F101" s="191">
        <f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14</v>
      </c>
      <c r="G101" s="191">
        <f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19</v>
      </c>
      <c r="H101" s="191">
        <f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28</v>
      </c>
      <c r="I101" s="191">
        <f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33</v>
      </c>
      <c r="J101" s="191">
        <f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44</v>
      </c>
      <c r="K101" s="191">
        <f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61</v>
      </c>
      <c r="L101" s="191">
        <f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83</v>
      </c>
      <c r="M101" s="191">
        <f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100</v>
      </c>
      <c r="N101" s="191">
        <f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100</v>
      </c>
      <c r="O101" s="191">
        <f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100</v>
      </c>
      <c r="P101" s="191">
        <f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100</v>
      </c>
      <c r="Q101" s="191">
        <f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100</v>
      </c>
      <c r="R101" s="191">
        <f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100</v>
      </c>
      <c r="S101" s="191">
        <f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100</v>
      </c>
      <c r="T101" s="191">
        <f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100</v>
      </c>
      <c r="U101" s="191">
        <f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100</v>
      </c>
      <c r="V101" s="191">
        <f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100</v>
      </c>
      <c r="W101" s="191">
        <f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100</v>
      </c>
      <c r="X101" s="191">
        <f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100</v>
      </c>
      <c r="Y101" s="191">
        <f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100</v>
      </c>
      <c r="Z101" s="191">
        <f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100</v>
      </c>
      <c r="AA101" s="191">
        <f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100</v>
      </c>
      <c r="AB101" s="191">
        <f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100</v>
      </c>
      <c r="AC101" s="191">
        <f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100</v>
      </c>
      <c r="AD101" s="191">
        <f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83</v>
      </c>
      <c r="AE101" s="191">
        <f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61</v>
      </c>
      <c r="AF101" s="191">
        <f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44</v>
      </c>
      <c r="AG101" s="191">
        <f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33</v>
      </c>
      <c r="AH101" s="191">
        <f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28</v>
      </c>
      <c r="AI101" s="191">
        <f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19</v>
      </c>
      <c r="AJ101" s="191">
        <f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14</v>
      </c>
      <c r="AK101" s="191">
        <f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14</v>
      </c>
      <c r="AL101" s="191">
        <f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14</v>
      </c>
      <c r="AM101" s="191">
        <f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14</v>
      </c>
      <c r="AN101" s="195">
        <f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0</v>
      </c>
      <c r="AO101" s="199">
        <v>10</v>
      </c>
      <c r="AP101" s="206"/>
    </row>
    <row r="102" spans="2:42" ht="8.65" customHeight="1" x14ac:dyDescent="0.25">
      <c r="B102" s="190">
        <f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0</v>
      </c>
      <c r="C102" s="191">
        <f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14</v>
      </c>
      <c r="D102" s="191">
        <f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14</v>
      </c>
      <c r="E102" s="191">
        <f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14</v>
      </c>
      <c r="F102" s="191">
        <f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14</v>
      </c>
      <c r="G102" s="191">
        <f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19</v>
      </c>
      <c r="H102" s="191">
        <f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28</v>
      </c>
      <c r="I102" s="191">
        <f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33</v>
      </c>
      <c r="J102" s="191">
        <f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44</v>
      </c>
      <c r="K102" s="191">
        <f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61</v>
      </c>
      <c r="L102" s="191">
        <f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83</v>
      </c>
      <c r="M102" s="191">
        <f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100</v>
      </c>
      <c r="N102" s="191">
        <f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100</v>
      </c>
      <c r="O102" s="191">
        <f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100</v>
      </c>
      <c r="P102" s="191">
        <f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100</v>
      </c>
      <c r="Q102" s="191">
        <f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100</v>
      </c>
      <c r="R102" s="191">
        <f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100</v>
      </c>
      <c r="S102" s="191">
        <f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100</v>
      </c>
      <c r="T102" s="191">
        <f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100</v>
      </c>
      <c r="U102" s="191">
        <f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100</v>
      </c>
      <c r="V102" s="191">
        <f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100</v>
      </c>
      <c r="W102" s="191">
        <f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100</v>
      </c>
      <c r="X102" s="191">
        <f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100</v>
      </c>
      <c r="Y102" s="191">
        <f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100</v>
      </c>
      <c r="Z102" s="191">
        <f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100</v>
      </c>
      <c r="AA102" s="191">
        <f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100</v>
      </c>
      <c r="AB102" s="191">
        <f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100</v>
      </c>
      <c r="AC102" s="191">
        <f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100</v>
      </c>
      <c r="AD102" s="191">
        <f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83</v>
      </c>
      <c r="AE102" s="191">
        <f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61</v>
      </c>
      <c r="AF102" s="191">
        <f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44</v>
      </c>
      <c r="AG102" s="191">
        <f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33</v>
      </c>
      <c r="AH102" s="191">
        <f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28</v>
      </c>
      <c r="AI102" s="191">
        <f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19</v>
      </c>
      <c r="AJ102" s="191">
        <f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14</v>
      </c>
      <c r="AK102" s="191">
        <f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14</v>
      </c>
      <c r="AL102" s="191">
        <f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14</v>
      </c>
      <c r="AM102" s="191">
        <f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14</v>
      </c>
      <c r="AN102" s="195">
        <f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0</v>
      </c>
      <c r="AO102" s="208">
        <v>9.5</v>
      </c>
      <c r="AP102" s="206"/>
    </row>
    <row r="103" spans="2:42" ht="8.65" customHeight="1" x14ac:dyDescent="0.25">
      <c r="B103" s="190">
        <f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0</v>
      </c>
      <c r="C103" s="191">
        <f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14</v>
      </c>
      <c r="D103" s="191">
        <f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14</v>
      </c>
      <c r="E103" s="191">
        <f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14</v>
      </c>
      <c r="F103" s="191">
        <f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14</v>
      </c>
      <c r="G103" s="191">
        <f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19</v>
      </c>
      <c r="H103" s="191">
        <f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28</v>
      </c>
      <c r="I103" s="191">
        <f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33</v>
      </c>
      <c r="J103" s="191">
        <f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44</v>
      </c>
      <c r="K103" s="191">
        <f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61</v>
      </c>
      <c r="L103" s="191">
        <f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83</v>
      </c>
      <c r="M103" s="191">
        <f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100</v>
      </c>
      <c r="N103" s="191">
        <f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100</v>
      </c>
      <c r="O103" s="191">
        <f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100</v>
      </c>
      <c r="P103" s="191">
        <f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100</v>
      </c>
      <c r="Q103" s="191">
        <f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100</v>
      </c>
      <c r="R103" s="191">
        <f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100</v>
      </c>
      <c r="S103" s="191">
        <f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100</v>
      </c>
      <c r="T103" s="191">
        <f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100</v>
      </c>
      <c r="U103" s="191">
        <f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100</v>
      </c>
      <c r="V103" s="191">
        <f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100</v>
      </c>
      <c r="W103" s="191">
        <f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100</v>
      </c>
      <c r="X103" s="191">
        <f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100</v>
      </c>
      <c r="Y103" s="191">
        <f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100</v>
      </c>
      <c r="Z103" s="191">
        <f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100</v>
      </c>
      <c r="AA103" s="191">
        <f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100</v>
      </c>
      <c r="AB103" s="191">
        <f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100</v>
      </c>
      <c r="AC103" s="191">
        <f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100</v>
      </c>
      <c r="AD103" s="191">
        <f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83</v>
      </c>
      <c r="AE103" s="191">
        <f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61</v>
      </c>
      <c r="AF103" s="191">
        <f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44</v>
      </c>
      <c r="AG103" s="191">
        <f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33</v>
      </c>
      <c r="AH103" s="191">
        <f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28</v>
      </c>
      <c r="AI103" s="191">
        <f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19</v>
      </c>
      <c r="AJ103" s="191">
        <f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14</v>
      </c>
      <c r="AK103" s="191">
        <f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14</v>
      </c>
      <c r="AL103" s="191">
        <f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14</v>
      </c>
      <c r="AM103" s="191">
        <f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14</v>
      </c>
      <c r="AN103" s="195">
        <f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0</v>
      </c>
      <c r="AO103" s="208">
        <v>9</v>
      </c>
      <c r="AP103" s="206"/>
    </row>
    <row r="104" spans="2:42" ht="8.65" customHeight="1" x14ac:dyDescent="0.25">
      <c r="B104" s="190">
        <f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0</v>
      </c>
      <c r="C104" s="191">
        <f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14</v>
      </c>
      <c r="D104" s="191">
        <f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14</v>
      </c>
      <c r="E104" s="191">
        <f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14</v>
      </c>
      <c r="F104" s="191">
        <f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14</v>
      </c>
      <c r="G104" s="191">
        <f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19</v>
      </c>
      <c r="H104" s="191">
        <f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28</v>
      </c>
      <c r="I104" s="191">
        <f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33</v>
      </c>
      <c r="J104" s="191">
        <f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44</v>
      </c>
      <c r="K104" s="191">
        <f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61</v>
      </c>
      <c r="L104" s="191">
        <f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83</v>
      </c>
      <c r="M104" s="191">
        <f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100</v>
      </c>
      <c r="N104" s="191">
        <f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100</v>
      </c>
      <c r="O104" s="191">
        <f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100</v>
      </c>
      <c r="P104" s="191">
        <f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100</v>
      </c>
      <c r="Q104" s="191">
        <f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100</v>
      </c>
      <c r="R104" s="191">
        <f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100</v>
      </c>
      <c r="S104" s="191">
        <f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100</v>
      </c>
      <c r="T104" s="191">
        <f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100</v>
      </c>
      <c r="U104" s="191">
        <f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100</v>
      </c>
      <c r="V104" s="191">
        <f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100</v>
      </c>
      <c r="W104" s="191">
        <f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100</v>
      </c>
      <c r="X104" s="191">
        <f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100</v>
      </c>
      <c r="Y104" s="191">
        <f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100</v>
      </c>
      <c r="Z104" s="191">
        <f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100</v>
      </c>
      <c r="AA104" s="191">
        <f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100</v>
      </c>
      <c r="AB104" s="191">
        <f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100</v>
      </c>
      <c r="AC104" s="191">
        <f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100</v>
      </c>
      <c r="AD104" s="191">
        <f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83</v>
      </c>
      <c r="AE104" s="191">
        <f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61</v>
      </c>
      <c r="AF104" s="191">
        <f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44</v>
      </c>
      <c r="AG104" s="191">
        <f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33</v>
      </c>
      <c r="AH104" s="191">
        <f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28</v>
      </c>
      <c r="AI104" s="191">
        <f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19</v>
      </c>
      <c r="AJ104" s="191">
        <f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14</v>
      </c>
      <c r="AK104" s="191">
        <f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14</v>
      </c>
      <c r="AL104" s="191">
        <f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14</v>
      </c>
      <c r="AM104" s="191">
        <f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14</v>
      </c>
      <c r="AN104" s="195">
        <f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0</v>
      </c>
      <c r="AO104" s="208">
        <v>8.5</v>
      </c>
      <c r="AP104" s="206"/>
    </row>
    <row r="105" spans="2:42" ht="8.65" customHeight="1" x14ac:dyDescent="0.25">
      <c r="B105" s="190">
        <f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0</v>
      </c>
      <c r="C105" s="191">
        <f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17</v>
      </c>
      <c r="D105" s="191">
        <f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17</v>
      </c>
      <c r="E105" s="191">
        <f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17</v>
      </c>
      <c r="F105" s="191">
        <f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17</v>
      </c>
      <c r="G105" s="191">
        <f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22</v>
      </c>
      <c r="H105" s="191">
        <f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34</v>
      </c>
      <c r="I105" s="191">
        <f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41</v>
      </c>
      <c r="J105" s="191">
        <f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51</v>
      </c>
      <c r="K105" s="191">
        <f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73</v>
      </c>
      <c r="L105" s="191">
        <f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100</v>
      </c>
      <c r="M105" s="191">
        <f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100</v>
      </c>
      <c r="N105" s="191">
        <f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100</v>
      </c>
      <c r="O105" s="191">
        <f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100</v>
      </c>
      <c r="P105" s="191">
        <f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100</v>
      </c>
      <c r="Q105" s="191">
        <f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100</v>
      </c>
      <c r="R105" s="191">
        <f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100</v>
      </c>
      <c r="S105" s="191">
        <f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100</v>
      </c>
      <c r="T105" s="191">
        <f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100</v>
      </c>
      <c r="U105" s="191">
        <f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100</v>
      </c>
      <c r="V105" s="191">
        <f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100</v>
      </c>
      <c r="W105" s="191">
        <f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100</v>
      </c>
      <c r="X105" s="191">
        <f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100</v>
      </c>
      <c r="Y105" s="191">
        <f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100</v>
      </c>
      <c r="Z105" s="191">
        <f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100</v>
      </c>
      <c r="AA105" s="191">
        <f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100</v>
      </c>
      <c r="AB105" s="191">
        <f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100</v>
      </c>
      <c r="AC105" s="191">
        <f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100</v>
      </c>
      <c r="AD105" s="191">
        <f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100</v>
      </c>
      <c r="AE105" s="191">
        <f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73</v>
      </c>
      <c r="AF105" s="191">
        <f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51</v>
      </c>
      <c r="AG105" s="191">
        <f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41</v>
      </c>
      <c r="AH105" s="191">
        <f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34</v>
      </c>
      <c r="AI105" s="191">
        <f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22</v>
      </c>
      <c r="AJ105" s="191">
        <f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17</v>
      </c>
      <c r="AK105" s="191">
        <f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17</v>
      </c>
      <c r="AL105" s="191">
        <f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17</v>
      </c>
      <c r="AM105" s="191">
        <f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17</v>
      </c>
      <c r="AN105" s="195">
        <f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0</v>
      </c>
      <c r="AO105" s="208">
        <v>8</v>
      </c>
      <c r="AP105" s="206"/>
    </row>
    <row r="106" spans="2:42" ht="8.65" customHeight="1" x14ac:dyDescent="0.25">
      <c r="B106" s="190">
        <f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0</v>
      </c>
      <c r="C106" s="191">
        <f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17</v>
      </c>
      <c r="D106" s="191">
        <f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17</v>
      </c>
      <c r="E106" s="191">
        <f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17</v>
      </c>
      <c r="F106" s="191">
        <f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17</v>
      </c>
      <c r="G106" s="191">
        <f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22</v>
      </c>
      <c r="H106" s="191">
        <f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34</v>
      </c>
      <c r="I106" s="191">
        <f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41</v>
      </c>
      <c r="J106" s="191">
        <f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51</v>
      </c>
      <c r="K106" s="191">
        <f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73</v>
      </c>
      <c r="L106" s="191">
        <f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100</v>
      </c>
      <c r="M106" s="191">
        <f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100</v>
      </c>
      <c r="N106" s="191">
        <f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100</v>
      </c>
      <c r="O106" s="191">
        <f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100</v>
      </c>
      <c r="P106" s="191">
        <f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100</v>
      </c>
      <c r="Q106" s="191">
        <f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100</v>
      </c>
      <c r="R106" s="191">
        <f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100</v>
      </c>
      <c r="S106" s="191">
        <f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100</v>
      </c>
      <c r="T106" s="191">
        <f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100</v>
      </c>
      <c r="U106" s="191">
        <f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100</v>
      </c>
      <c r="V106" s="191">
        <f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100</v>
      </c>
      <c r="W106" s="191">
        <f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100</v>
      </c>
      <c r="X106" s="191">
        <f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100</v>
      </c>
      <c r="Y106" s="191">
        <f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100</v>
      </c>
      <c r="Z106" s="191">
        <f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100</v>
      </c>
      <c r="AA106" s="191">
        <f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100</v>
      </c>
      <c r="AB106" s="191">
        <f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100</v>
      </c>
      <c r="AC106" s="191">
        <f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100</v>
      </c>
      <c r="AD106" s="191">
        <f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100</v>
      </c>
      <c r="AE106" s="191">
        <f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73</v>
      </c>
      <c r="AF106" s="191">
        <f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51</v>
      </c>
      <c r="AG106" s="191">
        <f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41</v>
      </c>
      <c r="AH106" s="191">
        <f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34</v>
      </c>
      <c r="AI106" s="191">
        <f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22</v>
      </c>
      <c r="AJ106" s="191">
        <f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17</v>
      </c>
      <c r="AK106" s="191">
        <f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17</v>
      </c>
      <c r="AL106" s="191">
        <f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17</v>
      </c>
      <c r="AM106" s="191">
        <f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17</v>
      </c>
      <c r="AN106" s="195">
        <f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0</v>
      </c>
      <c r="AO106" s="208">
        <v>7.5</v>
      </c>
      <c r="AP106" s="206"/>
    </row>
    <row r="107" spans="2:42" ht="8.65" customHeight="1" x14ac:dyDescent="0.25">
      <c r="B107" s="190">
        <f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0</v>
      </c>
      <c r="C107" s="191">
        <f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17</v>
      </c>
      <c r="D107" s="191">
        <f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17</v>
      </c>
      <c r="E107" s="191">
        <f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17</v>
      </c>
      <c r="F107" s="191">
        <f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17</v>
      </c>
      <c r="G107" s="191">
        <f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22</v>
      </c>
      <c r="H107" s="191">
        <f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34</v>
      </c>
      <c r="I107" s="191">
        <f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41</v>
      </c>
      <c r="J107" s="191">
        <f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51</v>
      </c>
      <c r="K107" s="191">
        <f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73</v>
      </c>
      <c r="L107" s="191">
        <f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100</v>
      </c>
      <c r="M107" s="191">
        <f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100</v>
      </c>
      <c r="N107" s="191">
        <f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100</v>
      </c>
      <c r="O107" s="191">
        <f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100</v>
      </c>
      <c r="P107" s="191">
        <f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100</v>
      </c>
      <c r="Q107" s="191">
        <f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100</v>
      </c>
      <c r="R107" s="191">
        <f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100</v>
      </c>
      <c r="S107" s="191">
        <f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100</v>
      </c>
      <c r="T107" s="191">
        <f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100</v>
      </c>
      <c r="U107" s="191">
        <f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100</v>
      </c>
      <c r="V107" s="191">
        <f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100</v>
      </c>
      <c r="W107" s="191">
        <f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100</v>
      </c>
      <c r="X107" s="191">
        <f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100</v>
      </c>
      <c r="Y107" s="191">
        <f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100</v>
      </c>
      <c r="Z107" s="191">
        <f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100</v>
      </c>
      <c r="AA107" s="191">
        <f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100</v>
      </c>
      <c r="AB107" s="191">
        <f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100</v>
      </c>
      <c r="AC107" s="191">
        <f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100</v>
      </c>
      <c r="AD107" s="191">
        <f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100</v>
      </c>
      <c r="AE107" s="191">
        <f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73</v>
      </c>
      <c r="AF107" s="191">
        <f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51</v>
      </c>
      <c r="AG107" s="191">
        <f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41</v>
      </c>
      <c r="AH107" s="191">
        <f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34</v>
      </c>
      <c r="AI107" s="191">
        <f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22</v>
      </c>
      <c r="AJ107" s="191">
        <f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17</v>
      </c>
      <c r="AK107" s="191">
        <f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17</v>
      </c>
      <c r="AL107" s="191">
        <f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17</v>
      </c>
      <c r="AM107" s="191">
        <f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17</v>
      </c>
      <c r="AN107" s="195">
        <f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0</v>
      </c>
      <c r="AO107" s="208">
        <v>7</v>
      </c>
      <c r="AP107" s="206"/>
    </row>
    <row r="108" spans="2:42" ht="8.65" customHeight="1" x14ac:dyDescent="0.25">
      <c r="B108" s="190">
        <f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0</v>
      </c>
      <c r="C108" s="191">
        <f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17</v>
      </c>
      <c r="D108" s="191">
        <f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17</v>
      </c>
      <c r="E108" s="191">
        <f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17</v>
      </c>
      <c r="F108" s="191">
        <f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17</v>
      </c>
      <c r="G108" s="191">
        <f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22</v>
      </c>
      <c r="H108" s="191">
        <f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34</v>
      </c>
      <c r="I108" s="191">
        <f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41</v>
      </c>
      <c r="J108" s="191">
        <f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51</v>
      </c>
      <c r="K108" s="191">
        <f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73</v>
      </c>
      <c r="L108" s="191">
        <f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100</v>
      </c>
      <c r="M108" s="191">
        <f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100</v>
      </c>
      <c r="N108" s="191">
        <f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100</v>
      </c>
      <c r="O108" s="191">
        <f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100</v>
      </c>
      <c r="P108" s="191">
        <f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100</v>
      </c>
      <c r="Q108" s="191">
        <f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100</v>
      </c>
      <c r="R108" s="191">
        <f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100</v>
      </c>
      <c r="S108" s="191">
        <f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100</v>
      </c>
      <c r="T108" s="191">
        <f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100</v>
      </c>
      <c r="U108" s="191">
        <f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100</v>
      </c>
      <c r="V108" s="191">
        <f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100</v>
      </c>
      <c r="W108" s="191">
        <f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100</v>
      </c>
      <c r="X108" s="191">
        <f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100</v>
      </c>
      <c r="Y108" s="191">
        <f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100</v>
      </c>
      <c r="Z108" s="191">
        <f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100</v>
      </c>
      <c r="AA108" s="191">
        <f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100</v>
      </c>
      <c r="AB108" s="191">
        <f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100</v>
      </c>
      <c r="AC108" s="191">
        <f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100</v>
      </c>
      <c r="AD108" s="191">
        <f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100</v>
      </c>
      <c r="AE108" s="191">
        <f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73</v>
      </c>
      <c r="AF108" s="191">
        <f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51</v>
      </c>
      <c r="AG108" s="191">
        <f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41</v>
      </c>
      <c r="AH108" s="191">
        <f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34</v>
      </c>
      <c r="AI108" s="191">
        <f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22</v>
      </c>
      <c r="AJ108" s="191">
        <f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17</v>
      </c>
      <c r="AK108" s="191">
        <f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17</v>
      </c>
      <c r="AL108" s="191">
        <f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17</v>
      </c>
      <c r="AM108" s="191">
        <f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17</v>
      </c>
      <c r="AN108" s="195">
        <f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0</v>
      </c>
      <c r="AO108" s="208">
        <v>6.5</v>
      </c>
      <c r="AP108" s="206"/>
    </row>
    <row r="109" spans="2:42" ht="8.65" customHeight="1" x14ac:dyDescent="0.25">
      <c r="B109" s="190">
        <f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0</v>
      </c>
      <c r="C109" s="191">
        <f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17</v>
      </c>
      <c r="D109" s="191">
        <f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17</v>
      </c>
      <c r="E109" s="191">
        <f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17</v>
      </c>
      <c r="F109" s="191">
        <f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17</v>
      </c>
      <c r="G109" s="191">
        <f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22</v>
      </c>
      <c r="H109" s="191">
        <f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34</v>
      </c>
      <c r="I109" s="191">
        <f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41</v>
      </c>
      <c r="J109" s="191">
        <f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51</v>
      </c>
      <c r="K109" s="191">
        <f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73</v>
      </c>
      <c r="L109" s="191">
        <f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100</v>
      </c>
      <c r="M109" s="191">
        <f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100</v>
      </c>
      <c r="N109" s="191">
        <f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100</v>
      </c>
      <c r="O109" s="191">
        <f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100</v>
      </c>
      <c r="P109" s="191">
        <f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100</v>
      </c>
      <c r="Q109" s="191">
        <f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100</v>
      </c>
      <c r="R109" s="191">
        <f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100</v>
      </c>
      <c r="S109" s="191">
        <f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100</v>
      </c>
      <c r="T109" s="191">
        <f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100</v>
      </c>
      <c r="U109" s="191">
        <f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100</v>
      </c>
      <c r="V109" s="191">
        <f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100</v>
      </c>
      <c r="W109" s="191">
        <f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100</v>
      </c>
      <c r="X109" s="191">
        <f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100</v>
      </c>
      <c r="Y109" s="191">
        <f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100</v>
      </c>
      <c r="Z109" s="191">
        <f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100</v>
      </c>
      <c r="AA109" s="191">
        <f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100</v>
      </c>
      <c r="AB109" s="191">
        <f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100</v>
      </c>
      <c r="AC109" s="191">
        <f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100</v>
      </c>
      <c r="AD109" s="191">
        <f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100</v>
      </c>
      <c r="AE109" s="191">
        <f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73</v>
      </c>
      <c r="AF109" s="191">
        <f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51</v>
      </c>
      <c r="AG109" s="191">
        <f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41</v>
      </c>
      <c r="AH109" s="191">
        <f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34</v>
      </c>
      <c r="AI109" s="191">
        <f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22</v>
      </c>
      <c r="AJ109" s="191">
        <f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17</v>
      </c>
      <c r="AK109" s="191">
        <f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17</v>
      </c>
      <c r="AL109" s="191">
        <f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17</v>
      </c>
      <c r="AM109" s="191">
        <f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17</v>
      </c>
      <c r="AN109" s="195">
        <f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0</v>
      </c>
      <c r="AO109" s="208">
        <v>6</v>
      </c>
      <c r="AP109" s="206"/>
    </row>
    <row r="110" spans="2:42" ht="8.65" customHeight="1" x14ac:dyDescent="0.25">
      <c r="B110" s="190">
        <f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0</v>
      </c>
      <c r="C110" s="191">
        <f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17</v>
      </c>
      <c r="D110" s="191">
        <f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17</v>
      </c>
      <c r="E110" s="191">
        <f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17</v>
      </c>
      <c r="F110" s="191">
        <f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17</v>
      </c>
      <c r="G110" s="191">
        <f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22</v>
      </c>
      <c r="H110" s="191">
        <f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34</v>
      </c>
      <c r="I110" s="191">
        <f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41</v>
      </c>
      <c r="J110" s="191">
        <f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51</v>
      </c>
      <c r="K110" s="191">
        <f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73</v>
      </c>
      <c r="L110" s="191">
        <f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100</v>
      </c>
      <c r="M110" s="191">
        <f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100</v>
      </c>
      <c r="N110" s="191">
        <f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100</v>
      </c>
      <c r="O110" s="191">
        <f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100</v>
      </c>
      <c r="P110" s="191">
        <f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100</v>
      </c>
      <c r="Q110" s="191">
        <f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100</v>
      </c>
      <c r="R110" s="191">
        <f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100</v>
      </c>
      <c r="S110" s="191">
        <f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100</v>
      </c>
      <c r="T110" s="191">
        <f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100</v>
      </c>
      <c r="U110" s="191">
        <f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100</v>
      </c>
      <c r="V110" s="191">
        <f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100</v>
      </c>
      <c r="W110" s="191">
        <f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100</v>
      </c>
      <c r="X110" s="191">
        <f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100</v>
      </c>
      <c r="Y110" s="191">
        <f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100</v>
      </c>
      <c r="Z110" s="191">
        <f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100</v>
      </c>
      <c r="AA110" s="191">
        <f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100</v>
      </c>
      <c r="AB110" s="191">
        <f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100</v>
      </c>
      <c r="AC110" s="191">
        <f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100</v>
      </c>
      <c r="AD110" s="191">
        <f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100</v>
      </c>
      <c r="AE110" s="191">
        <f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73</v>
      </c>
      <c r="AF110" s="191">
        <f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51</v>
      </c>
      <c r="AG110" s="191">
        <f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41</v>
      </c>
      <c r="AH110" s="191">
        <f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34</v>
      </c>
      <c r="AI110" s="191">
        <f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22</v>
      </c>
      <c r="AJ110" s="191">
        <f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17</v>
      </c>
      <c r="AK110" s="191">
        <f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17</v>
      </c>
      <c r="AL110" s="191">
        <f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17</v>
      </c>
      <c r="AM110" s="191">
        <f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17</v>
      </c>
      <c r="AN110" s="195">
        <f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0</v>
      </c>
      <c r="AO110" s="208">
        <v>5.5</v>
      </c>
      <c r="AP110" s="206"/>
    </row>
    <row r="111" spans="2:42" ht="8.65" customHeight="1" x14ac:dyDescent="0.25">
      <c r="B111" s="190">
        <f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0</v>
      </c>
      <c r="C111" s="191">
        <f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17</v>
      </c>
      <c r="D111" s="191">
        <f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17</v>
      </c>
      <c r="E111" s="191">
        <f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17</v>
      </c>
      <c r="F111" s="191">
        <f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17</v>
      </c>
      <c r="G111" s="191">
        <f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22</v>
      </c>
      <c r="H111" s="191">
        <f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34</v>
      </c>
      <c r="I111" s="191">
        <f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41</v>
      </c>
      <c r="J111" s="191">
        <f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51</v>
      </c>
      <c r="K111" s="191">
        <f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73</v>
      </c>
      <c r="L111" s="191">
        <f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100</v>
      </c>
      <c r="M111" s="191">
        <f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100</v>
      </c>
      <c r="N111" s="191">
        <f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100</v>
      </c>
      <c r="O111" s="191">
        <f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100</v>
      </c>
      <c r="P111" s="191">
        <f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100</v>
      </c>
      <c r="Q111" s="191">
        <f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100</v>
      </c>
      <c r="R111" s="191">
        <f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100</v>
      </c>
      <c r="S111" s="191">
        <f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100</v>
      </c>
      <c r="T111" s="191">
        <f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100</v>
      </c>
      <c r="U111" s="191">
        <f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100</v>
      </c>
      <c r="V111" s="191">
        <f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100</v>
      </c>
      <c r="W111" s="191">
        <f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100</v>
      </c>
      <c r="X111" s="191">
        <f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100</v>
      </c>
      <c r="Y111" s="191">
        <f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100</v>
      </c>
      <c r="Z111" s="191">
        <f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100</v>
      </c>
      <c r="AA111" s="191">
        <f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100</v>
      </c>
      <c r="AB111" s="191">
        <f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100</v>
      </c>
      <c r="AC111" s="191">
        <f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100</v>
      </c>
      <c r="AD111" s="191">
        <f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100</v>
      </c>
      <c r="AE111" s="191">
        <f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73</v>
      </c>
      <c r="AF111" s="191">
        <f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51</v>
      </c>
      <c r="AG111" s="191">
        <f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41</v>
      </c>
      <c r="AH111" s="191">
        <f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34</v>
      </c>
      <c r="AI111" s="191">
        <f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22</v>
      </c>
      <c r="AJ111" s="191">
        <f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17</v>
      </c>
      <c r="AK111" s="191">
        <f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17</v>
      </c>
      <c r="AL111" s="191">
        <f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17</v>
      </c>
      <c r="AM111" s="191">
        <f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17</v>
      </c>
      <c r="AN111" s="195">
        <f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0</v>
      </c>
      <c r="AO111" s="199">
        <v>5</v>
      </c>
      <c r="AP111" s="206"/>
    </row>
    <row r="112" spans="2:42" ht="8.65" customHeight="1" x14ac:dyDescent="0.25">
      <c r="B112" s="190">
        <f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0</v>
      </c>
      <c r="C112" s="191">
        <f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17</v>
      </c>
      <c r="D112" s="191">
        <f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17</v>
      </c>
      <c r="E112" s="191">
        <f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17</v>
      </c>
      <c r="F112" s="191">
        <f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17</v>
      </c>
      <c r="G112" s="191">
        <f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22</v>
      </c>
      <c r="H112" s="191">
        <f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34</v>
      </c>
      <c r="I112" s="191">
        <f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41</v>
      </c>
      <c r="J112" s="191">
        <f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51</v>
      </c>
      <c r="K112" s="191">
        <f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73</v>
      </c>
      <c r="L112" s="191">
        <f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100</v>
      </c>
      <c r="M112" s="191">
        <f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100</v>
      </c>
      <c r="N112" s="191">
        <f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100</v>
      </c>
      <c r="O112" s="191">
        <f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100</v>
      </c>
      <c r="P112" s="191">
        <f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100</v>
      </c>
      <c r="Q112" s="191">
        <f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100</v>
      </c>
      <c r="R112" s="191">
        <f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100</v>
      </c>
      <c r="S112" s="191">
        <f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100</v>
      </c>
      <c r="T112" s="191">
        <f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100</v>
      </c>
      <c r="U112" s="191">
        <f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100</v>
      </c>
      <c r="V112" s="191">
        <f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100</v>
      </c>
      <c r="W112" s="191">
        <f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100</v>
      </c>
      <c r="X112" s="191">
        <f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100</v>
      </c>
      <c r="Y112" s="191">
        <f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100</v>
      </c>
      <c r="Z112" s="191">
        <f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100</v>
      </c>
      <c r="AA112" s="191">
        <f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100</v>
      </c>
      <c r="AB112" s="191">
        <f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100</v>
      </c>
      <c r="AC112" s="191">
        <f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100</v>
      </c>
      <c r="AD112" s="191">
        <f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100</v>
      </c>
      <c r="AE112" s="191">
        <f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73</v>
      </c>
      <c r="AF112" s="191">
        <f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51</v>
      </c>
      <c r="AG112" s="191">
        <f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41</v>
      </c>
      <c r="AH112" s="191">
        <f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34</v>
      </c>
      <c r="AI112" s="191">
        <f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22</v>
      </c>
      <c r="AJ112" s="191">
        <f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17</v>
      </c>
      <c r="AK112" s="191">
        <f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17</v>
      </c>
      <c r="AL112" s="191">
        <f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17</v>
      </c>
      <c r="AM112" s="191">
        <f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17</v>
      </c>
      <c r="AN112" s="195">
        <f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0</v>
      </c>
      <c r="AO112" s="209">
        <v>4.5</v>
      </c>
      <c r="AP112" s="206"/>
    </row>
    <row r="113" spans="1:42" ht="8.65" customHeight="1" x14ac:dyDescent="0.25">
      <c r="B113" s="190">
        <f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0</v>
      </c>
      <c r="C113" s="191">
        <f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19</v>
      </c>
      <c r="D113" s="191">
        <f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19</v>
      </c>
      <c r="E113" s="191">
        <f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19</v>
      </c>
      <c r="F113" s="191">
        <f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19</v>
      </c>
      <c r="G113" s="191">
        <f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26</v>
      </c>
      <c r="H113" s="191">
        <f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38</v>
      </c>
      <c r="I113" s="191">
        <f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45</v>
      </c>
      <c r="J113" s="191">
        <f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59</v>
      </c>
      <c r="K113" s="191">
        <f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85</v>
      </c>
      <c r="L113" s="191">
        <f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100</v>
      </c>
      <c r="M113" s="191">
        <f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100</v>
      </c>
      <c r="N113" s="191">
        <f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100</v>
      </c>
      <c r="O113" s="191">
        <f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100</v>
      </c>
      <c r="P113" s="191">
        <f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100</v>
      </c>
      <c r="Q113" s="191">
        <f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100</v>
      </c>
      <c r="R113" s="191">
        <f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100</v>
      </c>
      <c r="S113" s="191">
        <f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100</v>
      </c>
      <c r="T113" s="191">
        <f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100</v>
      </c>
      <c r="U113" s="191">
        <f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100</v>
      </c>
      <c r="V113" s="191">
        <f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100</v>
      </c>
      <c r="W113" s="191">
        <f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100</v>
      </c>
      <c r="X113" s="191">
        <f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100</v>
      </c>
      <c r="Y113" s="191">
        <f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100</v>
      </c>
      <c r="Z113" s="191">
        <f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100</v>
      </c>
      <c r="AA113" s="191">
        <f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100</v>
      </c>
      <c r="AB113" s="191">
        <f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100</v>
      </c>
      <c r="AC113" s="191">
        <f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100</v>
      </c>
      <c r="AD113" s="191">
        <f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100</v>
      </c>
      <c r="AE113" s="191">
        <f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85</v>
      </c>
      <c r="AF113" s="191">
        <f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59</v>
      </c>
      <c r="AG113" s="191">
        <f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45</v>
      </c>
      <c r="AH113" s="191">
        <f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38</v>
      </c>
      <c r="AI113" s="191">
        <f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26</v>
      </c>
      <c r="AJ113" s="191">
        <f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19</v>
      </c>
      <c r="AK113" s="191">
        <f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19</v>
      </c>
      <c r="AL113" s="191">
        <f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19</v>
      </c>
      <c r="AM113" s="191">
        <f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19</v>
      </c>
      <c r="AN113" s="195">
        <f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0</v>
      </c>
      <c r="AO113" s="208">
        <v>4</v>
      </c>
      <c r="AP113" s="206"/>
    </row>
    <row r="114" spans="1:42" ht="8.65" customHeight="1" x14ac:dyDescent="0.25">
      <c r="B114" s="190">
        <f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0</v>
      </c>
      <c r="C114" s="191">
        <f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19</v>
      </c>
      <c r="D114" s="191">
        <f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19</v>
      </c>
      <c r="E114" s="191">
        <f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19</v>
      </c>
      <c r="F114" s="191">
        <f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19</v>
      </c>
      <c r="G114" s="191">
        <f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26</v>
      </c>
      <c r="H114" s="191">
        <f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38</v>
      </c>
      <c r="I114" s="191">
        <f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45</v>
      </c>
      <c r="J114" s="191">
        <f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59</v>
      </c>
      <c r="K114" s="191">
        <f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85</v>
      </c>
      <c r="L114" s="191">
        <f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100</v>
      </c>
      <c r="M114" s="191">
        <f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100</v>
      </c>
      <c r="N114" s="191">
        <f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100</v>
      </c>
      <c r="O114" s="191">
        <f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100</v>
      </c>
      <c r="P114" s="191">
        <f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100</v>
      </c>
      <c r="Q114" s="191">
        <f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100</v>
      </c>
      <c r="R114" s="191">
        <f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100</v>
      </c>
      <c r="S114" s="191">
        <f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100</v>
      </c>
      <c r="T114" s="191">
        <f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100</v>
      </c>
      <c r="U114" s="191">
        <f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100</v>
      </c>
      <c r="V114" s="191">
        <f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100</v>
      </c>
      <c r="W114" s="191">
        <f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100</v>
      </c>
      <c r="X114" s="191">
        <f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100</v>
      </c>
      <c r="Y114" s="191">
        <f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100</v>
      </c>
      <c r="Z114" s="191">
        <f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100</v>
      </c>
      <c r="AA114" s="191">
        <f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100</v>
      </c>
      <c r="AB114" s="191">
        <f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100</v>
      </c>
      <c r="AC114" s="191">
        <f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100</v>
      </c>
      <c r="AD114" s="191">
        <f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100</v>
      </c>
      <c r="AE114" s="191">
        <f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85</v>
      </c>
      <c r="AF114" s="191">
        <f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59</v>
      </c>
      <c r="AG114" s="191">
        <f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45</v>
      </c>
      <c r="AH114" s="191">
        <f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38</v>
      </c>
      <c r="AI114" s="191">
        <f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26</v>
      </c>
      <c r="AJ114" s="191">
        <f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19</v>
      </c>
      <c r="AK114" s="191">
        <f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19</v>
      </c>
      <c r="AL114" s="191">
        <f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19</v>
      </c>
      <c r="AM114" s="191">
        <f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19</v>
      </c>
      <c r="AN114" s="195">
        <f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0</v>
      </c>
      <c r="AO114" s="208">
        <v>3.5</v>
      </c>
      <c r="AP114" s="206"/>
    </row>
    <row r="115" spans="1:42" ht="8.65" customHeight="1" x14ac:dyDescent="0.25">
      <c r="B115" s="190">
        <f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0</v>
      </c>
      <c r="C115" s="191">
        <f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19</v>
      </c>
      <c r="D115" s="191">
        <f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19</v>
      </c>
      <c r="E115" s="191">
        <f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19</v>
      </c>
      <c r="F115" s="191">
        <f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19</v>
      </c>
      <c r="G115" s="191">
        <f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26</v>
      </c>
      <c r="H115" s="191">
        <f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38</v>
      </c>
      <c r="I115" s="191">
        <f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45</v>
      </c>
      <c r="J115" s="191">
        <f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59</v>
      </c>
      <c r="K115" s="191">
        <f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85</v>
      </c>
      <c r="L115" s="191">
        <f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100</v>
      </c>
      <c r="M115" s="191">
        <f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100</v>
      </c>
      <c r="N115" s="191">
        <f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100</v>
      </c>
      <c r="O115" s="191">
        <f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100</v>
      </c>
      <c r="P115" s="191">
        <f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100</v>
      </c>
      <c r="Q115" s="191">
        <f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100</v>
      </c>
      <c r="R115" s="191">
        <f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100</v>
      </c>
      <c r="S115" s="191">
        <f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100</v>
      </c>
      <c r="T115" s="191">
        <f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100</v>
      </c>
      <c r="U115" s="191">
        <f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100</v>
      </c>
      <c r="V115" s="191">
        <f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100</v>
      </c>
      <c r="W115" s="191">
        <f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100</v>
      </c>
      <c r="X115" s="191">
        <f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100</v>
      </c>
      <c r="Y115" s="191">
        <f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100</v>
      </c>
      <c r="Z115" s="191">
        <f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100</v>
      </c>
      <c r="AA115" s="191">
        <f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100</v>
      </c>
      <c r="AB115" s="191">
        <f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100</v>
      </c>
      <c r="AC115" s="191">
        <f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100</v>
      </c>
      <c r="AD115" s="191">
        <f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100</v>
      </c>
      <c r="AE115" s="191">
        <f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85</v>
      </c>
      <c r="AF115" s="191">
        <f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59</v>
      </c>
      <c r="AG115" s="191">
        <f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45</v>
      </c>
      <c r="AH115" s="191">
        <f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38</v>
      </c>
      <c r="AI115" s="191">
        <f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26</v>
      </c>
      <c r="AJ115" s="191">
        <f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19</v>
      </c>
      <c r="AK115" s="191">
        <f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19</v>
      </c>
      <c r="AL115" s="191">
        <f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19</v>
      </c>
      <c r="AM115" s="191">
        <f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19</v>
      </c>
      <c r="AN115" s="195">
        <f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0</v>
      </c>
      <c r="AO115" s="208">
        <v>3</v>
      </c>
      <c r="AP115" s="206"/>
    </row>
    <row r="116" spans="1:42" ht="8.65" customHeight="1" x14ac:dyDescent="0.25">
      <c r="B116" s="190">
        <f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0</v>
      </c>
      <c r="C116" s="191">
        <f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19</v>
      </c>
      <c r="D116" s="191">
        <f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19</v>
      </c>
      <c r="E116" s="191">
        <f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19</v>
      </c>
      <c r="F116" s="191">
        <f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19</v>
      </c>
      <c r="G116" s="191">
        <f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26</v>
      </c>
      <c r="H116" s="191">
        <f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38</v>
      </c>
      <c r="I116" s="191">
        <f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45</v>
      </c>
      <c r="J116" s="191">
        <f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59</v>
      </c>
      <c r="K116" s="191">
        <f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85</v>
      </c>
      <c r="L116" s="191">
        <f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100</v>
      </c>
      <c r="M116" s="191">
        <f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100</v>
      </c>
      <c r="N116" s="191">
        <f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100</v>
      </c>
      <c r="O116" s="191">
        <f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100</v>
      </c>
      <c r="P116" s="191">
        <f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100</v>
      </c>
      <c r="Q116" s="191">
        <f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100</v>
      </c>
      <c r="R116" s="191">
        <f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100</v>
      </c>
      <c r="S116" s="191">
        <f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100</v>
      </c>
      <c r="T116" s="191">
        <f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100</v>
      </c>
      <c r="U116" s="191">
        <f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100</v>
      </c>
      <c r="V116" s="191">
        <f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100</v>
      </c>
      <c r="W116" s="191">
        <f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100</v>
      </c>
      <c r="X116" s="191">
        <f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100</v>
      </c>
      <c r="Y116" s="191">
        <f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100</v>
      </c>
      <c r="Z116" s="191">
        <f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100</v>
      </c>
      <c r="AA116" s="191">
        <f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100</v>
      </c>
      <c r="AB116" s="191">
        <f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100</v>
      </c>
      <c r="AC116" s="191">
        <f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100</v>
      </c>
      <c r="AD116" s="191">
        <f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100</v>
      </c>
      <c r="AE116" s="191">
        <f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85</v>
      </c>
      <c r="AF116" s="191">
        <f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59</v>
      </c>
      <c r="AG116" s="191">
        <f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45</v>
      </c>
      <c r="AH116" s="191">
        <f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38</v>
      </c>
      <c r="AI116" s="191">
        <f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26</v>
      </c>
      <c r="AJ116" s="191">
        <f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19</v>
      </c>
      <c r="AK116" s="191">
        <f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19</v>
      </c>
      <c r="AL116" s="191">
        <f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19</v>
      </c>
      <c r="AM116" s="191">
        <f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19</v>
      </c>
      <c r="AN116" s="195">
        <f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0</v>
      </c>
      <c r="AO116" s="208">
        <v>2.5</v>
      </c>
      <c r="AP116" s="206"/>
    </row>
    <row r="117" spans="1:42" ht="8.65" customHeight="1" x14ac:dyDescent="0.25">
      <c r="B117" s="190">
        <f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0</v>
      </c>
      <c r="C117" s="191">
        <f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19</v>
      </c>
      <c r="D117" s="191">
        <f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19</v>
      </c>
      <c r="E117" s="191">
        <f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19</v>
      </c>
      <c r="F117" s="191">
        <f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19</v>
      </c>
      <c r="G117" s="191">
        <f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26</v>
      </c>
      <c r="H117" s="191">
        <f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38</v>
      </c>
      <c r="I117" s="191">
        <f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45</v>
      </c>
      <c r="J117" s="191">
        <f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59</v>
      </c>
      <c r="K117" s="191">
        <f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85</v>
      </c>
      <c r="L117" s="191">
        <f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100</v>
      </c>
      <c r="M117" s="191">
        <f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100</v>
      </c>
      <c r="N117" s="191">
        <f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100</v>
      </c>
      <c r="O117" s="191">
        <f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100</v>
      </c>
      <c r="P117" s="191">
        <f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100</v>
      </c>
      <c r="Q117" s="191">
        <f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100</v>
      </c>
      <c r="R117" s="191">
        <f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100</v>
      </c>
      <c r="S117" s="191">
        <f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100</v>
      </c>
      <c r="T117" s="191">
        <f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100</v>
      </c>
      <c r="U117" s="191">
        <f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100</v>
      </c>
      <c r="V117" s="191">
        <f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100</v>
      </c>
      <c r="W117" s="191">
        <f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100</v>
      </c>
      <c r="X117" s="191">
        <f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100</v>
      </c>
      <c r="Y117" s="191">
        <f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100</v>
      </c>
      <c r="Z117" s="191">
        <f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100</v>
      </c>
      <c r="AA117" s="191">
        <f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100</v>
      </c>
      <c r="AB117" s="191">
        <f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100</v>
      </c>
      <c r="AC117" s="191">
        <f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100</v>
      </c>
      <c r="AD117" s="191">
        <f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100</v>
      </c>
      <c r="AE117" s="191">
        <f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85</v>
      </c>
      <c r="AF117" s="191">
        <f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59</v>
      </c>
      <c r="AG117" s="191">
        <f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45</v>
      </c>
      <c r="AH117" s="191">
        <f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38</v>
      </c>
      <c r="AI117" s="191">
        <f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26</v>
      </c>
      <c r="AJ117" s="191">
        <f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19</v>
      </c>
      <c r="AK117" s="191">
        <f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19</v>
      </c>
      <c r="AL117" s="191">
        <f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19</v>
      </c>
      <c r="AM117" s="191">
        <f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19</v>
      </c>
      <c r="AN117" s="195">
        <f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0</v>
      </c>
      <c r="AO117" s="208">
        <v>2</v>
      </c>
      <c r="AP117" s="206"/>
    </row>
    <row r="118" spans="1:42" ht="8.65" customHeight="1" x14ac:dyDescent="0.25">
      <c r="B118" s="190">
        <f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0</v>
      </c>
      <c r="C118" s="191">
        <f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19</v>
      </c>
      <c r="D118" s="191">
        <f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19</v>
      </c>
      <c r="E118" s="191">
        <f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19</v>
      </c>
      <c r="F118" s="191">
        <f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19</v>
      </c>
      <c r="G118" s="191">
        <f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26</v>
      </c>
      <c r="H118" s="191">
        <f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38</v>
      </c>
      <c r="I118" s="191">
        <f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45</v>
      </c>
      <c r="J118" s="191">
        <f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59</v>
      </c>
      <c r="K118" s="191">
        <f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85</v>
      </c>
      <c r="L118" s="191">
        <f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100</v>
      </c>
      <c r="M118" s="191">
        <f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100</v>
      </c>
      <c r="N118" s="191">
        <f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100</v>
      </c>
      <c r="O118" s="191">
        <f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100</v>
      </c>
      <c r="P118" s="191">
        <f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100</v>
      </c>
      <c r="Q118" s="191">
        <f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100</v>
      </c>
      <c r="R118" s="191">
        <f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100</v>
      </c>
      <c r="S118" s="191">
        <f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100</v>
      </c>
      <c r="T118" s="191">
        <f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100</v>
      </c>
      <c r="U118" s="191">
        <f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100</v>
      </c>
      <c r="V118" s="191">
        <f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100</v>
      </c>
      <c r="W118" s="191">
        <f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100</v>
      </c>
      <c r="X118" s="191">
        <f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100</v>
      </c>
      <c r="Y118" s="191">
        <f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100</v>
      </c>
      <c r="Z118" s="191">
        <f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100</v>
      </c>
      <c r="AA118" s="191">
        <f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100</v>
      </c>
      <c r="AB118" s="191">
        <f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100</v>
      </c>
      <c r="AC118" s="191">
        <f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100</v>
      </c>
      <c r="AD118" s="191">
        <f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100</v>
      </c>
      <c r="AE118" s="191">
        <f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85</v>
      </c>
      <c r="AF118" s="191">
        <f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59</v>
      </c>
      <c r="AG118" s="191">
        <f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45</v>
      </c>
      <c r="AH118" s="191">
        <f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38</v>
      </c>
      <c r="AI118" s="191">
        <f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26</v>
      </c>
      <c r="AJ118" s="191">
        <f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19</v>
      </c>
      <c r="AK118" s="191">
        <f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19</v>
      </c>
      <c r="AL118" s="191">
        <f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19</v>
      </c>
      <c r="AM118" s="191">
        <f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19</v>
      </c>
      <c r="AN118" s="195">
        <f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0</v>
      </c>
      <c r="AO118" s="208">
        <v>1.5</v>
      </c>
      <c r="AP118" s="206"/>
    </row>
    <row r="119" spans="1:42" ht="8.65" customHeight="1" x14ac:dyDescent="0.25">
      <c r="B119" s="190">
        <f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0</v>
      </c>
      <c r="C119" s="191">
        <f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19</v>
      </c>
      <c r="D119" s="191">
        <f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19</v>
      </c>
      <c r="E119" s="191">
        <f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19</v>
      </c>
      <c r="F119" s="191">
        <f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19</v>
      </c>
      <c r="G119" s="191">
        <f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26</v>
      </c>
      <c r="H119" s="191">
        <f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38</v>
      </c>
      <c r="I119" s="191">
        <f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45</v>
      </c>
      <c r="J119" s="191">
        <f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59</v>
      </c>
      <c r="K119" s="191">
        <f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85</v>
      </c>
      <c r="L119" s="191">
        <f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100</v>
      </c>
      <c r="M119" s="191">
        <f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100</v>
      </c>
      <c r="N119" s="191">
        <f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100</v>
      </c>
      <c r="O119" s="191">
        <f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100</v>
      </c>
      <c r="P119" s="191">
        <f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100</v>
      </c>
      <c r="Q119" s="191">
        <f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100</v>
      </c>
      <c r="R119" s="191">
        <f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100</v>
      </c>
      <c r="S119" s="191">
        <f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100</v>
      </c>
      <c r="T119" s="191">
        <f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100</v>
      </c>
      <c r="U119" s="191">
        <f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100</v>
      </c>
      <c r="V119" s="191">
        <f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100</v>
      </c>
      <c r="W119" s="191">
        <f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100</v>
      </c>
      <c r="X119" s="191">
        <f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100</v>
      </c>
      <c r="Y119" s="191">
        <f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100</v>
      </c>
      <c r="Z119" s="191">
        <f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100</v>
      </c>
      <c r="AA119" s="191">
        <f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100</v>
      </c>
      <c r="AB119" s="191">
        <f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100</v>
      </c>
      <c r="AC119" s="191">
        <f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100</v>
      </c>
      <c r="AD119" s="191">
        <f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100</v>
      </c>
      <c r="AE119" s="191">
        <f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85</v>
      </c>
      <c r="AF119" s="191">
        <f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59</v>
      </c>
      <c r="AG119" s="191">
        <f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45</v>
      </c>
      <c r="AH119" s="191">
        <f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38</v>
      </c>
      <c r="AI119" s="191">
        <f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26</v>
      </c>
      <c r="AJ119" s="191">
        <f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19</v>
      </c>
      <c r="AK119" s="191">
        <f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19</v>
      </c>
      <c r="AL119" s="191">
        <f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19</v>
      </c>
      <c r="AM119" s="191">
        <f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19</v>
      </c>
      <c r="AN119" s="195">
        <f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0</v>
      </c>
      <c r="AO119" s="208">
        <v>1</v>
      </c>
      <c r="AP119" s="206"/>
    </row>
    <row r="120" spans="1:42" ht="8.65" customHeight="1" x14ac:dyDescent="0.25">
      <c r="B120" s="190">
        <f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0</v>
      </c>
      <c r="C120" s="191">
        <f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19</v>
      </c>
      <c r="D120" s="191">
        <f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19</v>
      </c>
      <c r="E120" s="191">
        <f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19</v>
      </c>
      <c r="F120" s="191">
        <f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19</v>
      </c>
      <c r="G120" s="191">
        <f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26</v>
      </c>
      <c r="H120" s="191">
        <f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38</v>
      </c>
      <c r="I120" s="191">
        <f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45</v>
      </c>
      <c r="J120" s="191">
        <f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59</v>
      </c>
      <c r="K120" s="191">
        <f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85</v>
      </c>
      <c r="L120" s="191">
        <f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100</v>
      </c>
      <c r="M120" s="191">
        <f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100</v>
      </c>
      <c r="N120" s="191">
        <f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100</v>
      </c>
      <c r="O120" s="191">
        <f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100</v>
      </c>
      <c r="P120" s="191">
        <f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100</v>
      </c>
      <c r="Q120" s="191">
        <f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100</v>
      </c>
      <c r="R120" s="191">
        <f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100</v>
      </c>
      <c r="S120" s="191">
        <f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100</v>
      </c>
      <c r="T120" s="191">
        <f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100</v>
      </c>
      <c r="U120" s="191">
        <f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100</v>
      </c>
      <c r="V120" s="191">
        <f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100</v>
      </c>
      <c r="W120" s="191">
        <f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100</v>
      </c>
      <c r="X120" s="191">
        <f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100</v>
      </c>
      <c r="Y120" s="191">
        <f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100</v>
      </c>
      <c r="Z120" s="191">
        <f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100</v>
      </c>
      <c r="AA120" s="191">
        <f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100</v>
      </c>
      <c r="AB120" s="191">
        <f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100</v>
      </c>
      <c r="AC120" s="191">
        <f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100</v>
      </c>
      <c r="AD120" s="191">
        <f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100</v>
      </c>
      <c r="AE120" s="191">
        <f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85</v>
      </c>
      <c r="AF120" s="191">
        <f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59</v>
      </c>
      <c r="AG120" s="191">
        <f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45</v>
      </c>
      <c r="AH120" s="191">
        <f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38</v>
      </c>
      <c r="AI120" s="191">
        <f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26</v>
      </c>
      <c r="AJ120" s="191">
        <f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19</v>
      </c>
      <c r="AK120" s="191">
        <f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19</v>
      </c>
      <c r="AL120" s="191">
        <f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19</v>
      </c>
      <c r="AM120" s="191">
        <f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19</v>
      </c>
      <c r="AN120" s="195">
        <f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0</v>
      </c>
      <c r="AO120" s="208">
        <v>0.5</v>
      </c>
      <c r="AP120" s="206"/>
    </row>
    <row r="121" spans="1:42" ht="8.65" customHeight="1" thickBot="1" x14ac:dyDescent="0.3">
      <c r="B121" s="196">
        <f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0</v>
      </c>
      <c r="C121" s="197">
        <f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19</v>
      </c>
      <c r="D121" s="197">
        <f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19</v>
      </c>
      <c r="E121" s="197">
        <f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19</v>
      </c>
      <c r="F121" s="197">
        <f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19</v>
      </c>
      <c r="G121" s="197">
        <f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26</v>
      </c>
      <c r="H121" s="197">
        <f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38</v>
      </c>
      <c r="I121" s="197">
        <f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45</v>
      </c>
      <c r="J121" s="197">
        <f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59</v>
      </c>
      <c r="K121" s="197">
        <f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85</v>
      </c>
      <c r="L121" s="197">
        <f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100</v>
      </c>
      <c r="M121" s="197">
        <f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100</v>
      </c>
      <c r="N121" s="197">
        <f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100</v>
      </c>
      <c r="O121" s="197">
        <f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100</v>
      </c>
      <c r="P121" s="197">
        <f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100</v>
      </c>
      <c r="Q121" s="197">
        <f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100</v>
      </c>
      <c r="R121" s="197">
        <f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100</v>
      </c>
      <c r="S121" s="197">
        <f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100</v>
      </c>
      <c r="T121" s="197">
        <f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100</v>
      </c>
      <c r="U121" s="197">
        <f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100</v>
      </c>
      <c r="V121" s="197">
        <f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100</v>
      </c>
      <c r="W121" s="197">
        <f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100</v>
      </c>
      <c r="X121" s="197">
        <f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100</v>
      </c>
      <c r="Y121" s="197">
        <f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100</v>
      </c>
      <c r="Z121" s="197">
        <f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100</v>
      </c>
      <c r="AA121" s="197">
        <f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100</v>
      </c>
      <c r="AB121" s="197">
        <f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100</v>
      </c>
      <c r="AC121" s="197">
        <f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100</v>
      </c>
      <c r="AD121" s="197">
        <f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100</v>
      </c>
      <c r="AE121" s="197">
        <f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85</v>
      </c>
      <c r="AF121" s="197">
        <f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59</v>
      </c>
      <c r="AG121" s="197">
        <f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45</v>
      </c>
      <c r="AH121" s="197">
        <f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38</v>
      </c>
      <c r="AI121" s="197">
        <f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26</v>
      </c>
      <c r="AJ121" s="197">
        <f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19</v>
      </c>
      <c r="AK121" s="197">
        <f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19</v>
      </c>
      <c r="AL121" s="197">
        <f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19</v>
      </c>
      <c r="AM121" s="197">
        <f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19</v>
      </c>
      <c r="AN121" s="198">
        <f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0</v>
      </c>
      <c r="AO121" s="208">
        <v>0</v>
      </c>
      <c r="AP121" s="206"/>
    </row>
    <row r="122" spans="1:42" ht="9" customHeight="1" x14ac:dyDescent="0.25">
      <c r="A122" s="187"/>
      <c r="B122" s="207">
        <v>1</v>
      </c>
      <c r="C122" s="207">
        <v>2</v>
      </c>
      <c r="D122" s="207">
        <v>3</v>
      </c>
      <c r="E122" s="207">
        <v>4</v>
      </c>
      <c r="F122" s="207">
        <v>5</v>
      </c>
      <c r="G122" s="207">
        <v>6</v>
      </c>
      <c r="H122" s="207">
        <v>7</v>
      </c>
      <c r="I122" s="207">
        <v>8</v>
      </c>
      <c r="J122" s="207">
        <v>9</v>
      </c>
      <c r="K122" s="207">
        <v>10</v>
      </c>
      <c r="L122" s="207">
        <v>11</v>
      </c>
      <c r="M122" s="207">
        <v>12</v>
      </c>
      <c r="N122" s="207">
        <v>13</v>
      </c>
      <c r="O122" s="207">
        <v>14</v>
      </c>
      <c r="P122" s="207">
        <v>15</v>
      </c>
      <c r="Q122" s="207">
        <v>16</v>
      </c>
      <c r="R122" s="207">
        <v>17</v>
      </c>
      <c r="S122" s="207">
        <v>18</v>
      </c>
      <c r="T122" s="207">
        <v>19</v>
      </c>
      <c r="U122" s="207">
        <v>20</v>
      </c>
      <c r="V122" s="207">
        <v>19</v>
      </c>
      <c r="W122" s="207">
        <v>18</v>
      </c>
      <c r="X122" s="207">
        <v>17</v>
      </c>
      <c r="Y122" s="207">
        <v>16</v>
      </c>
      <c r="Z122" s="207">
        <v>15</v>
      </c>
      <c r="AA122" s="207">
        <v>14</v>
      </c>
      <c r="AB122" s="207">
        <v>13</v>
      </c>
      <c r="AC122" s="207">
        <v>12</v>
      </c>
      <c r="AD122" s="207">
        <v>11</v>
      </c>
      <c r="AE122" s="207">
        <v>10</v>
      </c>
      <c r="AF122" s="207">
        <v>9</v>
      </c>
      <c r="AG122" s="207">
        <v>8</v>
      </c>
      <c r="AH122" s="207">
        <v>7</v>
      </c>
      <c r="AI122" s="207">
        <v>6</v>
      </c>
      <c r="AJ122" s="207">
        <v>5</v>
      </c>
      <c r="AK122" s="207">
        <v>4</v>
      </c>
      <c r="AL122" s="207">
        <v>3</v>
      </c>
      <c r="AM122" s="207">
        <v>2</v>
      </c>
      <c r="AN122" s="207">
        <v>1</v>
      </c>
      <c r="AO122" s="206"/>
      <c r="AP122" s="206"/>
    </row>
    <row r="123" spans="1:42" x14ac:dyDescent="0.25">
      <c r="A123" s="187"/>
      <c r="B123" s="206"/>
      <c r="C123" s="206"/>
      <c r="D123" s="206"/>
      <c r="E123" s="206"/>
      <c r="F123" s="206"/>
      <c r="G123" s="206"/>
      <c r="H123" s="206"/>
      <c r="I123" s="206"/>
      <c r="J123" s="206"/>
      <c r="K123" s="206"/>
      <c r="L123" s="206"/>
      <c r="M123" s="206"/>
      <c r="N123" s="206"/>
      <c r="O123" s="206"/>
      <c r="P123" s="206"/>
      <c r="Q123" s="206"/>
      <c r="R123" s="206"/>
      <c r="S123" s="206"/>
      <c r="T123" s="206"/>
      <c r="U123" s="206"/>
      <c r="V123" s="206"/>
      <c r="W123" s="206"/>
      <c r="X123" s="206"/>
      <c r="Y123" s="206"/>
      <c r="Z123" s="206"/>
      <c r="AA123" s="206"/>
      <c r="AB123" s="206"/>
      <c r="AC123" s="206"/>
      <c r="AD123" s="206"/>
      <c r="AE123" s="206"/>
      <c r="AF123" s="206"/>
      <c r="AG123" s="206"/>
      <c r="AH123" s="206"/>
      <c r="AI123" s="206"/>
      <c r="AJ123" s="206"/>
      <c r="AK123" s="206"/>
      <c r="AL123" s="206"/>
      <c r="AM123" s="206"/>
      <c r="AN123" s="206"/>
      <c r="AO123" s="206"/>
      <c r="AP123" s="206"/>
    </row>
    <row r="124" spans="1:42" x14ac:dyDescent="0.25">
      <c r="AP124" s="206"/>
    </row>
    <row r="125" spans="1:42" x14ac:dyDescent="0.25">
      <c r="AP125" s="206"/>
    </row>
    <row r="126" spans="1:42" x14ac:dyDescent="0.25">
      <c r="AP126" s="206"/>
    </row>
    <row r="137" spans="1:1" ht="14.45" customHeight="1" x14ac:dyDescent="0.25">
      <c r="A137" s="188"/>
    </row>
    <row r="138" spans="1:1" ht="15" customHeight="1" x14ac:dyDescent="0.25">
      <c r="A138" s="188"/>
    </row>
    <row r="139" spans="1:1" ht="23.45" customHeight="1" x14ac:dyDescent="0.25">
      <c r="A139" s="188"/>
    </row>
    <row r="140" spans="1:1" ht="14.45" customHeight="1" x14ac:dyDescent="0.25">
      <c r="A140" s="188"/>
    </row>
    <row r="141" spans="1:1" ht="14.45" customHeight="1" x14ac:dyDescent="0.25">
      <c r="A141" s="188"/>
    </row>
  </sheetData>
  <mergeCells count="1">
    <mergeCell ref="B1:AN1"/>
  </mergeCells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pageMargins left="0.7" right="0.7" top="0.75" bottom="0.75" header="0.3" footer="0.3"/>
  <pageSetup scale="5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Q48"/>
  <sheetViews>
    <sheetView topLeftCell="U1" workbookViewId="0">
      <selection activeCell="U30" sqref="U30"/>
    </sheetView>
  </sheetViews>
  <sheetFormatPr defaultRowHeight="12.75" x14ac:dyDescent="0.2"/>
  <cols>
    <col min="2" max="2" width="8.7109375" customWidth="1"/>
    <col min="4" max="4" width="8.7109375" customWidth="1"/>
    <col min="43" max="43" width="9.5703125" bestFit="1" customWidth="1"/>
  </cols>
  <sheetData>
    <row r="2" spans="1:43" x14ac:dyDescent="0.2">
      <c r="A2">
        <v>16.7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  <c r="AE2" t="s">
        <v>43</v>
      </c>
      <c r="AF2" t="s">
        <v>44</v>
      </c>
      <c r="AG2" t="s">
        <v>45</v>
      </c>
      <c r="AH2" t="s">
        <v>46</v>
      </c>
      <c r="AI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</row>
    <row r="3" spans="1:43" x14ac:dyDescent="0.2">
      <c r="A3">
        <f>'Pattern Design'!G21</f>
        <v>4</v>
      </c>
      <c r="B3" s="34">
        <f>IF('Pattern Design'!C29&lt;3,0,'Pattern Design'!C29/16.7)</f>
        <v>0</v>
      </c>
      <c r="C3" s="34">
        <f>IF('Pattern Design'!D29&lt;3,0,'Pattern Design'!D29/16.7)</f>
        <v>1.1377245508982037</v>
      </c>
      <c r="D3" s="34">
        <f>IF('Pattern Design'!E29&lt;3,0,'Pattern Design'!E29/16.7)</f>
        <v>1.1377245508982037</v>
      </c>
      <c r="E3" s="34">
        <f>IF('Pattern Design'!F29&lt;3,0,'Pattern Design'!F29/16.7)</f>
        <v>1.1377245508982037</v>
      </c>
      <c r="F3" s="34">
        <f>IF('Pattern Design'!G29&lt;3,0,'Pattern Design'!G29/16.7)</f>
        <v>1.1377245508982037</v>
      </c>
      <c r="G3" s="34">
        <f>IF('Pattern Design'!H29&lt;3,0,'Pattern Design'!H29/16.7)</f>
        <v>1.5568862275449102</v>
      </c>
      <c r="H3" s="34">
        <f>IF('Pattern Design'!I29&lt;3,0,'Pattern Design'!I29/16.7)</f>
        <v>2.2754491017964074</v>
      </c>
      <c r="I3" s="34">
        <f>IF('Pattern Design'!J29&lt;3,0,'Pattern Design'!J29/16.7)</f>
        <v>2.6946107784431139</v>
      </c>
      <c r="J3" s="34">
        <f>IF('Pattern Design'!K29&lt;3,0,'Pattern Design'!K29/16.7)</f>
        <v>3.532934131736527</v>
      </c>
      <c r="K3" s="34">
        <f>IF('Pattern Design'!L29&lt;3,0,'Pattern Design'!L29/16.7)</f>
        <v>5.0898203592814371</v>
      </c>
      <c r="L3" s="34">
        <f>IF('Pattern Design'!M29&lt;3,0,'Pattern Design'!M29/16.7)</f>
        <v>5.9880239520958085</v>
      </c>
      <c r="M3" s="34">
        <f>IF('Pattern Design'!N29&lt;3,0,'Pattern Design'!N29/16.7)</f>
        <v>5.9880239520958085</v>
      </c>
      <c r="N3" s="34">
        <f>IF('Pattern Design'!O29&lt;3,0,'Pattern Design'!O29/16.7)</f>
        <v>5.9880239520958085</v>
      </c>
      <c r="O3" s="34">
        <f>IF('Pattern Design'!P29&lt;3,0,'Pattern Design'!P29/16.7)</f>
        <v>5.9880239520958085</v>
      </c>
      <c r="P3" s="34">
        <f>IF('Pattern Design'!Q29&lt;3,0,'Pattern Design'!Q29/16.7)</f>
        <v>5.9880239520958085</v>
      </c>
      <c r="Q3" s="34">
        <f>IF('Pattern Design'!R29&lt;3,0,'Pattern Design'!R29/16.7)</f>
        <v>5.9880239520958085</v>
      </c>
      <c r="R3" s="34">
        <f>IF('Pattern Design'!S29&lt;3,0,'Pattern Design'!S29/16.7)</f>
        <v>5.9880239520958085</v>
      </c>
      <c r="S3" s="34">
        <f>IF('Pattern Design'!T29&lt;3,0,'Pattern Design'!T29/16.7)</f>
        <v>5.9880239520958085</v>
      </c>
      <c r="T3" s="34">
        <f>IF('Pattern Design'!U29&lt;3,0,'Pattern Design'!U29/16.7)</f>
        <v>5.9880239520958085</v>
      </c>
      <c r="U3" s="34">
        <f>IF('Pattern Design'!V29&lt;3,0,'Pattern Design'!V29/16.7)</f>
        <v>5.9880239520958085</v>
      </c>
      <c r="V3" s="34">
        <f>IF('Pattern Design'!W29&lt;3,0,'Pattern Design'!W29/16.7)</f>
        <v>5.9880239520958085</v>
      </c>
      <c r="W3" s="34">
        <f>IF('Pattern Design'!X29&lt;3,0,'Pattern Design'!X29/16.7)</f>
        <v>5.9880239520958085</v>
      </c>
      <c r="X3" s="34">
        <f>IF('Pattern Design'!Y29&lt;3,0,'Pattern Design'!Y29/16.7)</f>
        <v>5.9880239520958085</v>
      </c>
      <c r="Y3" s="34">
        <f>IF('Pattern Design'!Z29&lt;3,0,'Pattern Design'!Z29/16.7)</f>
        <v>5.9880239520958085</v>
      </c>
      <c r="Z3" s="34">
        <f>IF('Pattern Design'!AA29&lt;3,0,'Pattern Design'!AA29/16.7)</f>
        <v>5.9880239520958085</v>
      </c>
      <c r="AA3" s="34">
        <f>IF('Pattern Design'!AB29&lt;3,0,'Pattern Design'!AB29/16.7)</f>
        <v>5.9880239520958085</v>
      </c>
      <c r="AB3" s="34">
        <f>IF('Pattern Design'!AC29&lt;3,0,'Pattern Design'!AC29/16.7)</f>
        <v>5.9880239520958085</v>
      </c>
      <c r="AC3" s="34">
        <f>IF('Pattern Design'!AD29&lt;3,0,'Pattern Design'!AD29/16.7)</f>
        <v>5.9880239520958085</v>
      </c>
      <c r="AD3" s="34">
        <f>IF('Pattern Design'!AE29&lt;3,0,'Pattern Design'!AE29/16.7)</f>
        <v>5.9880239520958085</v>
      </c>
      <c r="AE3" s="34">
        <f>IF('Pattern Design'!AF29&lt;3,0,'Pattern Design'!AF29/16.7)</f>
        <v>5.0898203592814371</v>
      </c>
      <c r="AF3" s="34">
        <f>IF('Pattern Design'!AG29&lt;3,0,'Pattern Design'!AG29/16.7)</f>
        <v>3.532934131736527</v>
      </c>
      <c r="AG3" s="34">
        <f>IF('Pattern Design'!AH29&lt;3,0,'Pattern Design'!AH29/16.7)</f>
        <v>2.6946107784431139</v>
      </c>
      <c r="AH3" s="34">
        <f>IF('Pattern Design'!AI29&lt;3,0,'Pattern Design'!AI29/16.7)</f>
        <v>2.2754491017964074</v>
      </c>
      <c r="AI3" s="34">
        <f>IF('Pattern Design'!AJ29&lt;3,0,'Pattern Design'!AJ29/16.7)</f>
        <v>1.5568862275449102</v>
      </c>
      <c r="AJ3" s="34">
        <f>IF('Pattern Design'!AK29&lt;3,0,'Pattern Design'!AK29/16.7)</f>
        <v>1.1377245508982037</v>
      </c>
      <c r="AK3" s="34">
        <f>IF('Pattern Design'!AL29&lt;3,0,'Pattern Design'!AL29/16.7)</f>
        <v>1.1377245508982037</v>
      </c>
      <c r="AL3" s="34">
        <f>IF('Pattern Design'!AM29&lt;3,0,'Pattern Design'!AM29/16.7)</f>
        <v>1.1377245508982037</v>
      </c>
      <c r="AM3" s="34">
        <f>IF('Pattern Design'!AN29&lt;3,0,'Pattern Design'!AN29/16.7)</f>
        <v>1.1377245508982037</v>
      </c>
      <c r="AN3" s="34">
        <f>IF('Pattern Design'!AO29&lt;3,0,'Pattern Design'!AO29/16.7)</f>
        <v>0</v>
      </c>
    </row>
    <row r="4" spans="1:43" x14ac:dyDescent="0.2">
      <c r="A4">
        <f>'Pattern Design'!K21-Sheet1!A3</f>
        <v>4</v>
      </c>
      <c r="B4" s="34">
        <f>IF('Pattern Design'!C30&lt;3,0,'Pattern Design'!C30/16.7)</f>
        <v>0</v>
      </c>
      <c r="C4" s="34">
        <f>IF('Pattern Design'!D30&lt;3,0,'Pattern Design'!D30/16.7)</f>
        <v>1.0179640718562875</v>
      </c>
      <c r="D4" s="34">
        <f>IF('Pattern Design'!E30&lt;3,0,'Pattern Design'!E30/16.7)</f>
        <v>1.0179640718562875</v>
      </c>
      <c r="E4" s="34">
        <f>IF('Pattern Design'!F30&lt;3,0,'Pattern Design'!F30/16.7)</f>
        <v>1.0179640718562875</v>
      </c>
      <c r="F4" s="34">
        <f>IF('Pattern Design'!G30&lt;3,0,'Pattern Design'!G30/16.7)</f>
        <v>1.0179640718562875</v>
      </c>
      <c r="G4" s="34">
        <f>IF('Pattern Design'!H30&lt;3,0,'Pattern Design'!H30/16.7)</f>
        <v>1.3173652694610778</v>
      </c>
      <c r="H4" s="34">
        <f>IF('Pattern Design'!I30&lt;3,0,'Pattern Design'!I30/16.7)</f>
        <v>2.0359281437125749</v>
      </c>
      <c r="I4" s="34">
        <f>IF('Pattern Design'!J30&lt;3,0,'Pattern Design'!J30/16.7)</f>
        <v>2.4550898203592815</v>
      </c>
      <c r="J4" s="34">
        <f>IF('Pattern Design'!K30&lt;3,0,'Pattern Design'!K30/16.7)</f>
        <v>3.0538922155688626</v>
      </c>
      <c r="K4" s="34">
        <f>IF('Pattern Design'!L30&lt;3,0,'Pattern Design'!L30/16.7)</f>
        <v>4.3712574850299406</v>
      </c>
      <c r="L4" s="34">
        <f>IF('Pattern Design'!M30&lt;3,0,'Pattern Design'!M30/16.7)</f>
        <v>5.9880239520958085</v>
      </c>
      <c r="M4" s="34">
        <f>IF('Pattern Design'!N30&lt;3,0,'Pattern Design'!N30/16.7)</f>
        <v>5.9880239520958085</v>
      </c>
      <c r="N4" s="34">
        <f>IF('Pattern Design'!O30&lt;3,0,'Pattern Design'!O30/16.7)</f>
        <v>5.9880239520958085</v>
      </c>
      <c r="O4" s="34">
        <f>IF('Pattern Design'!P30&lt;3,0,'Pattern Design'!P30/16.7)</f>
        <v>5.9880239520958085</v>
      </c>
      <c r="P4" s="34">
        <f>IF('Pattern Design'!Q30&lt;3,0,'Pattern Design'!Q30/16.7)</f>
        <v>5.9880239520958085</v>
      </c>
      <c r="Q4" s="34">
        <f>IF('Pattern Design'!R30&lt;3,0,'Pattern Design'!R30/16.7)</f>
        <v>5.9880239520958085</v>
      </c>
      <c r="R4" s="34">
        <f>IF('Pattern Design'!S30&lt;3,0,'Pattern Design'!S30/16.7)</f>
        <v>5.9880239520958085</v>
      </c>
      <c r="S4" s="34">
        <f>IF('Pattern Design'!T30&lt;3,0,'Pattern Design'!T30/16.7)</f>
        <v>5.9880239520958085</v>
      </c>
      <c r="T4" s="34">
        <f>IF('Pattern Design'!U30&lt;3,0,'Pattern Design'!U30/16.7)</f>
        <v>5.9880239520958085</v>
      </c>
      <c r="U4" s="34">
        <f>IF('Pattern Design'!V30&lt;3,0,'Pattern Design'!V30/16.7)</f>
        <v>5.9880239520958085</v>
      </c>
      <c r="V4" s="34">
        <f>IF('Pattern Design'!W30&lt;3,0,'Pattern Design'!W30/16.7)</f>
        <v>5.9880239520958085</v>
      </c>
      <c r="W4" s="34">
        <f>IF('Pattern Design'!X30&lt;3,0,'Pattern Design'!X30/16.7)</f>
        <v>5.9880239520958085</v>
      </c>
      <c r="X4" s="34">
        <f>IF('Pattern Design'!Y30&lt;3,0,'Pattern Design'!Y30/16.7)</f>
        <v>5.9880239520958085</v>
      </c>
      <c r="Y4" s="34">
        <f>IF('Pattern Design'!Z30&lt;3,0,'Pattern Design'!Z30/16.7)</f>
        <v>5.9880239520958085</v>
      </c>
      <c r="Z4" s="34">
        <f>IF('Pattern Design'!AA30&lt;3,0,'Pattern Design'!AA30/16.7)</f>
        <v>5.9880239520958085</v>
      </c>
      <c r="AA4" s="34">
        <f>IF('Pattern Design'!AB30&lt;3,0,'Pattern Design'!AB30/16.7)</f>
        <v>5.9880239520958085</v>
      </c>
      <c r="AB4" s="34">
        <f>IF('Pattern Design'!AC30&lt;3,0,'Pattern Design'!AC30/16.7)</f>
        <v>5.9880239520958085</v>
      </c>
      <c r="AC4" s="34">
        <f>IF('Pattern Design'!AD30&lt;3,0,'Pattern Design'!AD30/16.7)</f>
        <v>5.9880239520958085</v>
      </c>
      <c r="AD4" s="34">
        <f>IF('Pattern Design'!AE30&lt;3,0,'Pattern Design'!AE30/16.7)</f>
        <v>5.9880239520958085</v>
      </c>
      <c r="AE4" s="34">
        <f>IF('Pattern Design'!AF30&lt;3,0,'Pattern Design'!AF30/16.7)</f>
        <v>4.3712574850299406</v>
      </c>
      <c r="AF4" s="34">
        <f>IF('Pattern Design'!AG30&lt;3,0,'Pattern Design'!AG30/16.7)</f>
        <v>3.0538922155688626</v>
      </c>
      <c r="AG4" s="34">
        <f>IF('Pattern Design'!AH30&lt;3,0,'Pattern Design'!AH30/16.7)</f>
        <v>2.4550898203592815</v>
      </c>
      <c r="AH4" s="34">
        <f>IF('Pattern Design'!AI30&lt;3,0,'Pattern Design'!AI30/16.7)</f>
        <v>2.0359281437125749</v>
      </c>
      <c r="AI4" s="34">
        <f>IF('Pattern Design'!AJ30&lt;3,0,'Pattern Design'!AJ30/16.7)</f>
        <v>1.3173652694610778</v>
      </c>
      <c r="AJ4" s="34">
        <f>IF('Pattern Design'!AK30&lt;3,0,'Pattern Design'!AK30/16.7)</f>
        <v>1.0179640718562875</v>
      </c>
      <c r="AK4" s="34">
        <f>IF('Pattern Design'!AL30&lt;3,0,'Pattern Design'!AL30/16.7)</f>
        <v>1.0179640718562875</v>
      </c>
      <c r="AL4" s="34">
        <f>IF('Pattern Design'!AM30&lt;3,0,'Pattern Design'!AM30/16.7)</f>
        <v>1.0179640718562875</v>
      </c>
      <c r="AM4" s="34">
        <f>IF('Pattern Design'!AN30&lt;3,0,'Pattern Design'!AN30/16.7)</f>
        <v>1.0179640718562875</v>
      </c>
      <c r="AN4" s="34">
        <f>IF('Pattern Design'!AO30&lt;3,0,'Pattern Design'!AO30/16.7)</f>
        <v>0</v>
      </c>
    </row>
    <row r="5" spans="1:43" x14ac:dyDescent="0.2">
      <c r="A5">
        <f>'Pattern Design'!O21-(Sheet1!A3+Sheet1!A4)</f>
        <v>4</v>
      </c>
      <c r="B5" s="34">
        <f>IF('Pattern Design'!C31&lt;3,0,'Pattern Design'!C31/16.7)</f>
        <v>0</v>
      </c>
      <c r="C5" s="34">
        <f>IF('Pattern Design'!D31&lt;3,0,'Pattern Design'!D31/16.7)</f>
        <v>0.83832335329341323</v>
      </c>
      <c r="D5" s="34">
        <f>IF('Pattern Design'!E31&lt;3,0,'Pattern Design'!E31/16.7)</f>
        <v>0.83832335329341323</v>
      </c>
      <c r="E5" s="34">
        <f>IF('Pattern Design'!F31&lt;3,0,'Pattern Design'!F31/16.7)</f>
        <v>0.83832335329341323</v>
      </c>
      <c r="F5" s="34">
        <f>IF('Pattern Design'!G31&lt;3,0,'Pattern Design'!G31/16.7)</f>
        <v>0.83832335329341323</v>
      </c>
      <c r="G5" s="34">
        <f>IF('Pattern Design'!H31&lt;3,0,'Pattern Design'!H31/16.7)</f>
        <v>1.1377245508982037</v>
      </c>
      <c r="H5" s="34">
        <f>IF('Pattern Design'!I31&lt;3,0,'Pattern Design'!I31/16.7)</f>
        <v>1.6766467065868265</v>
      </c>
      <c r="I5" s="34">
        <f>IF('Pattern Design'!J31&lt;3,0,'Pattern Design'!J31/16.7)</f>
        <v>1.9760479041916168</v>
      </c>
      <c r="J5" s="34">
        <f>IF('Pattern Design'!K31&lt;3,0,'Pattern Design'!K31/16.7)</f>
        <v>2.6347305389221556</v>
      </c>
      <c r="K5" s="34">
        <f>IF('Pattern Design'!L31&lt;3,0,'Pattern Design'!L31/16.7)</f>
        <v>3.6526946107784433</v>
      </c>
      <c r="L5" s="34">
        <f>IF('Pattern Design'!M31&lt;3,0,'Pattern Design'!M31/16.7)</f>
        <v>4.9700598802395213</v>
      </c>
      <c r="M5" s="34">
        <f>IF('Pattern Design'!N31&lt;3,0,'Pattern Design'!N31/16.7)</f>
        <v>5.9880239520958085</v>
      </c>
      <c r="N5" s="34">
        <f>IF('Pattern Design'!O31&lt;3,0,'Pattern Design'!O31/16.7)</f>
        <v>5.9880239520958085</v>
      </c>
      <c r="O5" s="34">
        <f>IF('Pattern Design'!P31&lt;3,0,'Pattern Design'!P31/16.7)</f>
        <v>5.9880239520958085</v>
      </c>
      <c r="P5" s="34">
        <f>IF('Pattern Design'!Q31&lt;3,0,'Pattern Design'!Q31/16.7)</f>
        <v>5.9880239520958085</v>
      </c>
      <c r="Q5" s="34">
        <f>IF('Pattern Design'!R31&lt;3,0,'Pattern Design'!R31/16.7)</f>
        <v>5.9880239520958085</v>
      </c>
      <c r="R5" s="34">
        <f>IF('Pattern Design'!S31&lt;3,0,'Pattern Design'!S31/16.7)</f>
        <v>5.9880239520958085</v>
      </c>
      <c r="S5" s="34">
        <f>IF('Pattern Design'!T31&lt;3,0,'Pattern Design'!T31/16.7)</f>
        <v>5.9880239520958085</v>
      </c>
      <c r="T5" s="34">
        <f>IF('Pattern Design'!U31&lt;3,0,'Pattern Design'!U31/16.7)</f>
        <v>5.9880239520958085</v>
      </c>
      <c r="U5" s="34">
        <f>IF('Pattern Design'!V31&lt;3,0,'Pattern Design'!V31/16.7)</f>
        <v>5.9880239520958085</v>
      </c>
      <c r="V5" s="34">
        <f>IF('Pattern Design'!W31&lt;3,0,'Pattern Design'!W31/16.7)</f>
        <v>5.9880239520958085</v>
      </c>
      <c r="W5" s="34">
        <f>IF('Pattern Design'!X31&lt;3,0,'Pattern Design'!X31/16.7)</f>
        <v>5.9880239520958085</v>
      </c>
      <c r="X5" s="34">
        <f>IF('Pattern Design'!Y31&lt;3,0,'Pattern Design'!Y31/16.7)</f>
        <v>5.9880239520958085</v>
      </c>
      <c r="Y5" s="34">
        <f>IF('Pattern Design'!Z31&lt;3,0,'Pattern Design'!Z31/16.7)</f>
        <v>5.9880239520958085</v>
      </c>
      <c r="Z5" s="34">
        <f>IF('Pattern Design'!AA31&lt;3,0,'Pattern Design'!AA31/16.7)</f>
        <v>5.9880239520958085</v>
      </c>
      <c r="AA5" s="34">
        <f>IF('Pattern Design'!AB31&lt;3,0,'Pattern Design'!AB31/16.7)</f>
        <v>5.9880239520958085</v>
      </c>
      <c r="AB5" s="34">
        <f>IF('Pattern Design'!AC31&lt;3,0,'Pattern Design'!AC31/16.7)</f>
        <v>5.9880239520958085</v>
      </c>
      <c r="AC5" s="34">
        <f>IF('Pattern Design'!AD31&lt;3,0,'Pattern Design'!AD31/16.7)</f>
        <v>5.9880239520958085</v>
      </c>
      <c r="AD5" s="34">
        <f>IF('Pattern Design'!AE31&lt;3,0,'Pattern Design'!AE31/16.7)</f>
        <v>4.9700598802395213</v>
      </c>
      <c r="AE5" s="34">
        <f>IF('Pattern Design'!AF31&lt;3,0,'Pattern Design'!AF31/16.7)</f>
        <v>3.6526946107784433</v>
      </c>
      <c r="AF5" s="34">
        <f>IF('Pattern Design'!AG31&lt;3,0,'Pattern Design'!AG31/16.7)</f>
        <v>2.6347305389221556</v>
      </c>
      <c r="AG5" s="34">
        <f>IF('Pattern Design'!AH31&lt;3,0,'Pattern Design'!AH31/16.7)</f>
        <v>1.9760479041916168</v>
      </c>
      <c r="AH5" s="34">
        <f>IF('Pattern Design'!AI31&lt;3,0,'Pattern Design'!AI31/16.7)</f>
        <v>1.6766467065868265</v>
      </c>
      <c r="AI5" s="34">
        <f>IF('Pattern Design'!AJ31&lt;3,0,'Pattern Design'!AJ31/16.7)</f>
        <v>1.1377245508982037</v>
      </c>
      <c r="AJ5" s="34">
        <f>IF('Pattern Design'!AK31&lt;3,0,'Pattern Design'!AK31/16.7)</f>
        <v>0.83832335329341323</v>
      </c>
      <c r="AK5" s="34">
        <f>IF('Pattern Design'!AL31&lt;3,0,'Pattern Design'!AL31/16.7)</f>
        <v>0.83832335329341323</v>
      </c>
      <c r="AL5" s="34">
        <f>IF('Pattern Design'!AM31&lt;3,0,'Pattern Design'!AM31/16.7)</f>
        <v>0.83832335329341323</v>
      </c>
      <c r="AM5" s="34">
        <f>IF('Pattern Design'!AN31&lt;3,0,'Pattern Design'!AN31/16.7)</f>
        <v>0.83832335329341323</v>
      </c>
      <c r="AN5" s="34">
        <f>IF('Pattern Design'!AO31&lt;3,0,'Pattern Design'!AO31/16.7)</f>
        <v>0</v>
      </c>
    </row>
    <row r="6" spans="1:43" x14ac:dyDescent="0.2">
      <c r="A6">
        <f>'Pattern Design'!S21-(Sheet1!A3+Sheet1!A4+Sheet1!A5)</f>
        <v>4</v>
      </c>
      <c r="B6" s="34">
        <f>IF('Pattern Design'!C32&lt;3,0,'Pattern Design'!C32/16.7)</f>
        <v>0</v>
      </c>
      <c r="C6" s="34">
        <f>IF('Pattern Design'!D32&lt;3,0,'Pattern Design'!D32/16.7)</f>
        <v>0.6586826347305389</v>
      </c>
      <c r="D6" s="34">
        <f>IF('Pattern Design'!E32&lt;3,0,'Pattern Design'!E32/16.7)</f>
        <v>0.6586826347305389</v>
      </c>
      <c r="E6" s="34">
        <f>IF('Pattern Design'!F32&lt;3,0,'Pattern Design'!F32/16.7)</f>
        <v>0.6586826347305389</v>
      </c>
      <c r="F6" s="34">
        <f>IF('Pattern Design'!G32&lt;3,0,'Pattern Design'!G32/16.7)</f>
        <v>0.6586826347305389</v>
      </c>
      <c r="G6" s="34">
        <f>IF('Pattern Design'!H32&lt;3,0,'Pattern Design'!H32/16.7)</f>
        <v>0.95808383233532934</v>
      </c>
      <c r="H6" s="34">
        <f>IF('Pattern Design'!I32&lt;3,0,'Pattern Design'!I32/16.7)</f>
        <v>1.437125748502994</v>
      </c>
      <c r="I6" s="34">
        <f>IF('Pattern Design'!J32&lt;3,0,'Pattern Design'!J32/16.7)</f>
        <v>1.6766467065868265</v>
      </c>
      <c r="J6" s="34">
        <f>IF('Pattern Design'!K32&lt;3,0,'Pattern Design'!K32/16.7)</f>
        <v>2.0958083832335332</v>
      </c>
      <c r="K6" s="34">
        <f>IF('Pattern Design'!L32&lt;3,0,'Pattern Design'!L32/16.7)</f>
        <v>3.1736526946107784</v>
      </c>
      <c r="L6" s="34">
        <f>IF('Pattern Design'!M32&lt;3,0,'Pattern Design'!M32/16.7)</f>
        <v>4.1916167664670665</v>
      </c>
      <c r="M6" s="34">
        <f>IF('Pattern Design'!N32&lt;3,0,'Pattern Design'!N32/16.7)</f>
        <v>4.9700598802395213</v>
      </c>
      <c r="N6" s="34">
        <f>IF('Pattern Design'!O32&lt;3,0,'Pattern Design'!O32/16.7)</f>
        <v>5.9880239520958085</v>
      </c>
      <c r="O6" s="34">
        <f>IF('Pattern Design'!P32&lt;3,0,'Pattern Design'!P32/16.7)</f>
        <v>5.9880239520958085</v>
      </c>
      <c r="P6" s="34">
        <f>IF('Pattern Design'!Q32&lt;3,0,'Pattern Design'!Q32/16.7)</f>
        <v>5.9880239520958085</v>
      </c>
      <c r="Q6" s="34">
        <f>IF('Pattern Design'!R32&lt;3,0,'Pattern Design'!R32/16.7)</f>
        <v>5.9880239520958085</v>
      </c>
      <c r="R6" s="34">
        <f>IF('Pattern Design'!S32&lt;3,0,'Pattern Design'!S32/16.7)</f>
        <v>5.9880239520958085</v>
      </c>
      <c r="S6" s="34">
        <f>IF('Pattern Design'!T32&lt;3,0,'Pattern Design'!T32/16.7)</f>
        <v>5.9880239520958085</v>
      </c>
      <c r="T6" s="34">
        <f>IF('Pattern Design'!U32&lt;3,0,'Pattern Design'!U32/16.7)</f>
        <v>5.9880239520958085</v>
      </c>
      <c r="U6" s="34">
        <f>IF('Pattern Design'!V32&lt;3,0,'Pattern Design'!V32/16.7)</f>
        <v>5.9880239520958085</v>
      </c>
      <c r="V6" s="34">
        <f>IF('Pattern Design'!W32&lt;3,0,'Pattern Design'!W32/16.7)</f>
        <v>5.9880239520958085</v>
      </c>
      <c r="W6" s="34">
        <f>IF('Pattern Design'!X32&lt;3,0,'Pattern Design'!X32/16.7)</f>
        <v>5.9880239520958085</v>
      </c>
      <c r="X6" s="34">
        <f>IF('Pattern Design'!Y32&lt;3,0,'Pattern Design'!Y32/16.7)</f>
        <v>5.9880239520958085</v>
      </c>
      <c r="Y6" s="34">
        <f>IF('Pattern Design'!Z32&lt;3,0,'Pattern Design'!Z32/16.7)</f>
        <v>5.9880239520958085</v>
      </c>
      <c r="Z6" s="34">
        <f>IF('Pattern Design'!AA32&lt;3,0,'Pattern Design'!AA32/16.7)</f>
        <v>5.9880239520958085</v>
      </c>
      <c r="AA6" s="34">
        <f>IF('Pattern Design'!AB32&lt;3,0,'Pattern Design'!AB32/16.7)</f>
        <v>5.9880239520958085</v>
      </c>
      <c r="AB6" s="34">
        <f>IF('Pattern Design'!AC32&lt;3,0,'Pattern Design'!AC32/16.7)</f>
        <v>5.9880239520958085</v>
      </c>
      <c r="AC6" s="34">
        <f>IF('Pattern Design'!AD32&lt;3,0,'Pattern Design'!AD32/16.7)</f>
        <v>4.9700598802395213</v>
      </c>
      <c r="AD6" s="34">
        <f>IF('Pattern Design'!AE32&lt;3,0,'Pattern Design'!AE32/16.7)</f>
        <v>4.1916167664670665</v>
      </c>
      <c r="AE6" s="34">
        <f>IF('Pattern Design'!AF32&lt;3,0,'Pattern Design'!AF32/16.7)</f>
        <v>3.1736526946107784</v>
      </c>
      <c r="AF6" s="34">
        <f>IF('Pattern Design'!AG32&lt;3,0,'Pattern Design'!AG32/16.7)</f>
        <v>2.0958083832335332</v>
      </c>
      <c r="AG6" s="34">
        <f>IF('Pattern Design'!AH32&lt;3,0,'Pattern Design'!AH32/16.7)</f>
        <v>1.6766467065868265</v>
      </c>
      <c r="AH6" s="34">
        <f>IF('Pattern Design'!AI32&lt;3,0,'Pattern Design'!AI32/16.7)</f>
        <v>1.437125748502994</v>
      </c>
      <c r="AI6" s="34">
        <f>IF('Pattern Design'!AJ32&lt;3,0,'Pattern Design'!AJ32/16.7)</f>
        <v>0.95808383233532934</v>
      </c>
      <c r="AJ6" s="34">
        <f>IF('Pattern Design'!AK32&lt;3,0,'Pattern Design'!AK32/16.7)</f>
        <v>0.6586826347305389</v>
      </c>
      <c r="AK6" s="34">
        <f>IF('Pattern Design'!AL32&lt;3,0,'Pattern Design'!AL32/16.7)</f>
        <v>0.6586826347305389</v>
      </c>
      <c r="AL6" s="34">
        <f>IF('Pattern Design'!AM32&lt;3,0,'Pattern Design'!AM32/16.7)</f>
        <v>0.6586826347305389</v>
      </c>
      <c r="AM6" s="34">
        <f>IF('Pattern Design'!AN32&lt;3,0,'Pattern Design'!AN32/16.7)</f>
        <v>0.6586826347305389</v>
      </c>
      <c r="AN6" s="34">
        <f>IF('Pattern Design'!AO32&lt;3,0,'Pattern Design'!AO32/16.7)</f>
        <v>0</v>
      </c>
    </row>
    <row r="7" spans="1:43" x14ac:dyDescent="0.2">
      <c r="A7">
        <f>'Pattern Design'!W21-(Sheet1!A3+Sheet1!A4+Sheet1!A5+Sheet1!A6)</f>
        <v>5</v>
      </c>
      <c r="B7" s="34">
        <f>IF('Pattern Design'!C33&lt;3,0,'Pattern Design'!C33/16.7)</f>
        <v>0</v>
      </c>
      <c r="C7" s="34">
        <f>IF('Pattern Design'!D33&lt;3,0,'Pattern Design'!D33/16.7)</f>
        <v>0.5988023952095809</v>
      </c>
      <c r="D7" s="34">
        <f>IF('Pattern Design'!E33&lt;3,0,'Pattern Design'!E33/16.7)</f>
        <v>0.5988023952095809</v>
      </c>
      <c r="E7" s="34">
        <f>IF('Pattern Design'!F33&lt;3,0,'Pattern Design'!F33/16.7)</f>
        <v>0.5988023952095809</v>
      </c>
      <c r="F7" s="34">
        <f>IF('Pattern Design'!G33&lt;3,0,'Pattern Design'!G33/16.7)</f>
        <v>0.5988023952095809</v>
      </c>
      <c r="G7" s="34">
        <f>IF('Pattern Design'!H33&lt;3,0,'Pattern Design'!H33/16.7)</f>
        <v>0.71856287425149701</v>
      </c>
      <c r="H7" s="34">
        <f>IF('Pattern Design'!I33&lt;3,0,'Pattern Design'!I33/16.7)</f>
        <v>1.1377245508982037</v>
      </c>
      <c r="I7" s="34">
        <f>IF('Pattern Design'!J33&lt;3,0,'Pattern Design'!J33/16.7)</f>
        <v>1.3173652694610778</v>
      </c>
      <c r="J7" s="34">
        <f>IF('Pattern Design'!K33&lt;3,0,'Pattern Design'!K33/16.7)</f>
        <v>1.6766467065868265</v>
      </c>
      <c r="K7" s="34">
        <f>IF('Pattern Design'!L33&lt;3,0,'Pattern Design'!L33/16.7)</f>
        <v>2.5149700598802398</v>
      </c>
      <c r="L7" s="34">
        <f>IF('Pattern Design'!M33&lt;3,0,'Pattern Design'!M33/16.7)</f>
        <v>3.2335329341317367</v>
      </c>
      <c r="M7" s="34">
        <f>IF('Pattern Design'!N33&lt;3,0,'Pattern Design'!N33/16.7)</f>
        <v>3.9520958083832336</v>
      </c>
      <c r="N7" s="34">
        <f>IF('Pattern Design'!O33&lt;3,0,'Pattern Design'!O33/16.7)</f>
        <v>5.9880239520958085</v>
      </c>
      <c r="O7" s="34">
        <f>IF('Pattern Design'!P33&lt;3,0,'Pattern Design'!P33/16.7)</f>
        <v>5.9880239520958085</v>
      </c>
      <c r="P7" s="34">
        <f>IF('Pattern Design'!Q33&lt;3,0,'Pattern Design'!Q33/16.7)</f>
        <v>5.9880239520958085</v>
      </c>
      <c r="Q7" s="34">
        <f>IF('Pattern Design'!R33&lt;3,0,'Pattern Design'!R33/16.7)</f>
        <v>5.9880239520958085</v>
      </c>
      <c r="R7" s="34">
        <f>IF('Pattern Design'!S33&lt;3,0,'Pattern Design'!S33/16.7)</f>
        <v>5.9880239520958085</v>
      </c>
      <c r="S7" s="34">
        <f>IF('Pattern Design'!T33&lt;3,0,'Pattern Design'!T33/16.7)</f>
        <v>5.9880239520958085</v>
      </c>
      <c r="T7" s="34">
        <f>IF('Pattern Design'!U33&lt;3,0,'Pattern Design'!U33/16.7)</f>
        <v>5.9880239520958085</v>
      </c>
      <c r="U7" s="34">
        <f>IF('Pattern Design'!V33&lt;3,0,'Pattern Design'!V33/16.7)</f>
        <v>5.9880239520958085</v>
      </c>
      <c r="V7" s="34">
        <f>IF('Pattern Design'!W33&lt;3,0,'Pattern Design'!W33/16.7)</f>
        <v>5.9880239520958085</v>
      </c>
      <c r="W7" s="34">
        <f>IF('Pattern Design'!X33&lt;3,0,'Pattern Design'!X33/16.7)</f>
        <v>5.9880239520958085</v>
      </c>
      <c r="X7" s="34">
        <f>IF('Pattern Design'!Y33&lt;3,0,'Pattern Design'!Y33/16.7)</f>
        <v>5.9880239520958085</v>
      </c>
      <c r="Y7" s="34">
        <f>IF('Pattern Design'!Z33&lt;3,0,'Pattern Design'!Z33/16.7)</f>
        <v>5.9880239520958085</v>
      </c>
      <c r="Z7" s="34">
        <f>IF('Pattern Design'!AA33&lt;3,0,'Pattern Design'!AA33/16.7)</f>
        <v>5.9880239520958085</v>
      </c>
      <c r="AA7" s="34">
        <f>IF('Pattern Design'!AB33&lt;3,0,'Pattern Design'!AB33/16.7)</f>
        <v>5.9880239520958085</v>
      </c>
      <c r="AB7" s="34">
        <f>IF('Pattern Design'!AC33&lt;3,0,'Pattern Design'!AC33/16.7)</f>
        <v>5.9880239520958085</v>
      </c>
      <c r="AC7" s="34">
        <f>IF('Pattern Design'!AD33&lt;3,0,'Pattern Design'!AD33/16.7)</f>
        <v>3.9520958083832336</v>
      </c>
      <c r="AD7" s="34">
        <f>IF('Pattern Design'!AE33&lt;3,0,'Pattern Design'!AE33/16.7)</f>
        <v>3.2335329341317367</v>
      </c>
      <c r="AE7" s="34">
        <f>IF('Pattern Design'!AF33&lt;3,0,'Pattern Design'!AF33/16.7)</f>
        <v>2.5149700598802398</v>
      </c>
      <c r="AF7" s="34">
        <f>IF('Pattern Design'!AG33&lt;3,0,'Pattern Design'!AG33/16.7)</f>
        <v>1.6766467065868265</v>
      </c>
      <c r="AG7" s="34">
        <f>IF('Pattern Design'!AH33&lt;3,0,'Pattern Design'!AH33/16.7)</f>
        <v>1.3173652694610778</v>
      </c>
      <c r="AH7" s="34">
        <f>IF('Pattern Design'!AI33&lt;3,0,'Pattern Design'!AI33/16.7)</f>
        <v>1.1377245508982037</v>
      </c>
      <c r="AI7" s="34">
        <f>IF('Pattern Design'!AJ33&lt;3,0,'Pattern Design'!AJ33/16.7)</f>
        <v>0.71856287425149701</v>
      </c>
      <c r="AJ7" s="34">
        <f>IF('Pattern Design'!AK33&lt;3,0,'Pattern Design'!AK33/16.7)</f>
        <v>0.5988023952095809</v>
      </c>
      <c r="AK7" s="34">
        <f>IF('Pattern Design'!AL33&lt;3,0,'Pattern Design'!AL33/16.7)</f>
        <v>0.5988023952095809</v>
      </c>
      <c r="AL7" s="34">
        <f>IF('Pattern Design'!AM33&lt;3,0,'Pattern Design'!AM33/16.7)</f>
        <v>0.5988023952095809</v>
      </c>
      <c r="AM7" s="34">
        <f>IF('Pattern Design'!AN33&lt;3,0,'Pattern Design'!AN33/16.7)</f>
        <v>0.5988023952095809</v>
      </c>
      <c r="AN7" s="34">
        <f>IF('Pattern Design'!AO33&lt;3,0,'Pattern Design'!AO33/16.7)</f>
        <v>0</v>
      </c>
    </row>
    <row r="8" spans="1:43" x14ac:dyDescent="0.2">
      <c r="A8">
        <f>'Pattern Design'!AA21-(Sheet1!A3+Sheet1!A4+Sheet1!A5+Sheet1!A6+Sheet1!A7)</f>
        <v>5</v>
      </c>
      <c r="B8" s="34">
        <f>IF('Pattern Design'!C34&lt;3,0,'Pattern Design'!C34/16.7)</f>
        <v>0</v>
      </c>
      <c r="C8" s="34">
        <f>IF('Pattern Design'!D34&lt;3,0,'Pattern Design'!D34/16.7)</f>
        <v>0.47904191616766467</v>
      </c>
      <c r="D8" s="34">
        <f>IF('Pattern Design'!E34&lt;3,0,'Pattern Design'!E34/16.7)</f>
        <v>0.47904191616766467</v>
      </c>
      <c r="E8" s="34">
        <f>IF('Pattern Design'!F34&lt;3,0,'Pattern Design'!F34/16.7)</f>
        <v>0.47904191616766467</v>
      </c>
      <c r="F8" s="34">
        <f>IF('Pattern Design'!G34&lt;3,0,'Pattern Design'!G34/16.7)</f>
        <v>0.47904191616766467</v>
      </c>
      <c r="G8" s="34">
        <f>IF('Pattern Design'!H34&lt;3,0,'Pattern Design'!H34/16.7)</f>
        <v>0.53892215568862278</v>
      </c>
      <c r="H8" s="34">
        <f>IF('Pattern Design'!I34&lt;3,0,'Pattern Design'!I34/16.7)</f>
        <v>0.83832335329341323</v>
      </c>
      <c r="I8" s="34">
        <f>IF('Pattern Design'!J34&lt;3,0,'Pattern Design'!J34/16.7)</f>
        <v>0.95808383233532934</v>
      </c>
      <c r="J8" s="34">
        <f>IF('Pattern Design'!K34&lt;3,0,'Pattern Design'!K34/16.7)</f>
        <v>1.1976047904191618</v>
      </c>
      <c r="K8" s="34">
        <f>IF('Pattern Design'!L34&lt;3,0,'Pattern Design'!L34/16.7)</f>
        <v>1.7964071856287427</v>
      </c>
      <c r="L8" s="34">
        <f>IF('Pattern Design'!M34&lt;3,0,'Pattern Design'!M34/16.7)</f>
        <v>2.3952095808383236</v>
      </c>
      <c r="M8" s="34">
        <f>IF('Pattern Design'!N34&lt;3,0,'Pattern Design'!N34/16.7)</f>
        <v>2.874251497005988</v>
      </c>
      <c r="N8" s="34">
        <f>IF('Pattern Design'!O34&lt;3,0,'Pattern Design'!O34/16.7)</f>
        <v>4.5508982035928147</v>
      </c>
      <c r="O8" s="34">
        <f>IF('Pattern Design'!P34&lt;3,0,'Pattern Design'!P34/16.7)</f>
        <v>4.5508982035928147</v>
      </c>
      <c r="P8" s="34">
        <f>IF('Pattern Design'!Q34&lt;3,0,'Pattern Design'!Q34/16.7)</f>
        <v>4.5508982035928147</v>
      </c>
      <c r="Q8" s="34">
        <f>IF('Pattern Design'!R34&lt;3,0,'Pattern Design'!R34/16.7)</f>
        <v>4.5508982035928147</v>
      </c>
      <c r="R8" s="34">
        <f>IF('Pattern Design'!S34&lt;3,0,'Pattern Design'!S34/16.7)</f>
        <v>4.5508982035928147</v>
      </c>
      <c r="S8" s="34">
        <f>IF('Pattern Design'!T34&lt;3,0,'Pattern Design'!T34/16.7)</f>
        <v>4.5508982035928147</v>
      </c>
      <c r="T8" s="34">
        <f>IF('Pattern Design'!U34&lt;3,0,'Pattern Design'!U34/16.7)</f>
        <v>4.5508982035928147</v>
      </c>
      <c r="U8" s="34">
        <f>IF('Pattern Design'!V34&lt;3,0,'Pattern Design'!V34/16.7)</f>
        <v>4.5508982035928147</v>
      </c>
      <c r="V8" s="34">
        <f>IF('Pattern Design'!W34&lt;3,0,'Pattern Design'!W34/16.7)</f>
        <v>4.5508982035928147</v>
      </c>
      <c r="W8" s="34">
        <f>IF('Pattern Design'!X34&lt;3,0,'Pattern Design'!X34/16.7)</f>
        <v>4.5508982035928147</v>
      </c>
      <c r="X8" s="34">
        <f>IF('Pattern Design'!Y34&lt;3,0,'Pattern Design'!Y34/16.7)</f>
        <v>4.5508982035928147</v>
      </c>
      <c r="Y8" s="34">
        <f>IF('Pattern Design'!Z34&lt;3,0,'Pattern Design'!Z34/16.7)</f>
        <v>4.5508982035928147</v>
      </c>
      <c r="Z8" s="34">
        <f>IF('Pattern Design'!AA34&lt;3,0,'Pattern Design'!AA34/16.7)</f>
        <v>4.5508982035928147</v>
      </c>
      <c r="AA8" s="34">
        <f>IF('Pattern Design'!AB34&lt;3,0,'Pattern Design'!AB34/16.7)</f>
        <v>4.5508982035928147</v>
      </c>
      <c r="AB8" s="34">
        <f>IF('Pattern Design'!AC34&lt;3,0,'Pattern Design'!AC34/16.7)</f>
        <v>4.5508982035928147</v>
      </c>
      <c r="AC8" s="34">
        <f>IF('Pattern Design'!AD34&lt;3,0,'Pattern Design'!AD34/16.7)</f>
        <v>2.874251497005988</v>
      </c>
      <c r="AD8" s="34">
        <f>IF('Pattern Design'!AE34&lt;3,0,'Pattern Design'!AE34/16.7)</f>
        <v>2.3952095808383236</v>
      </c>
      <c r="AE8" s="34">
        <f>IF('Pattern Design'!AF34&lt;3,0,'Pattern Design'!AF34/16.7)</f>
        <v>1.7964071856287427</v>
      </c>
      <c r="AF8" s="34">
        <f>IF('Pattern Design'!AG34&lt;3,0,'Pattern Design'!AG34/16.7)</f>
        <v>1.1976047904191618</v>
      </c>
      <c r="AG8" s="34">
        <f>IF('Pattern Design'!AH34&lt;3,0,'Pattern Design'!AH34/16.7)</f>
        <v>0.95808383233532934</v>
      </c>
      <c r="AH8" s="34">
        <f>IF('Pattern Design'!AI34&lt;3,0,'Pattern Design'!AI34/16.7)</f>
        <v>0.83832335329341323</v>
      </c>
      <c r="AI8" s="34">
        <f>IF('Pattern Design'!AJ34&lt;3,0,'Pattern Design'!AJ34/16.7)</f>
        <v>0.53892215568862278</v>
      </c>
      <c r="AJ8" s="34">
        <f>IF('Pattern Design'!AK34&lt;3,0,'Pattern Design'!AK34/16.7)</f>
        <v>0.47904191616766467</v>
      </c>
      <c r="AK8" s="34">
        <f>IF('Pattern Design'!AL34&lt;3,0,'Pattern Design'!AL34/16.7)</f>
        <v>0.47904191616766467</v>
      </c>
      <c r="AL8" s="34">
        <f>IF('Pattern Design'!AM34&lt;3,0,'Pattern Design'!AM34/16.7)</f>
        <v>0.47904191616766467</v>
      </c>
      <c r="AM8" s="34">
        <f>IF('Pattern Design'!AN34&lt;3,0,'Pattern Design'!AN34/16.7)</f>
        <v>0.47904191616766467</v>
      </c>
      <c r="AN8" s="34">
        <f>IF('Pattern Design'!AO34&lt;3,0,'Pattern Design'!AO34/16.7)</f>
        <v>0</v>
      </c>
    </row>
    <row r="9" spans="1:43" x14ac:dyDescent="0.2">
      <c r="A9">
        <f>'Pattern Design'!AE21-(Sheet1!A3+Sheet1!A4+Sheet1!A5+Sheet1!A6+Sheet1!A7+Sheet1!A8)</f>
        <v>5</v>
      </c>
      <c r="B9" s="34">
        <f>IF('Pattern Design'!C35&lt;3,0,'Pattern Design'!C35/16.7)</f>
        <v>0</v>
      </c>
      <c r="C9" s="34">
        <f>IF('Pattern Design'!D35&lt;3,0,'Pattern Design'!D35/16.7)</f>
        <v>0.3592814371257485</v>
      </c>
      <c r="D9" s="34">
        <f>IF('Pattern Design'!E35&lt;3,0,'Pattern Design'!E35/16.7)</f>
        <v>0.3592814371257485</v>
      </c>
      <c r="E9" s="34">
        <f>IF('Pattern Design'!F35&lt;3,0,'Pattern Design'!F35/16.7)</f>
        <v>0.3592814371257485</v>
      </c>
      <c r="F9" s="34">
        <f>IF('Pattern Design'!G35&lt;3,0,'Pattern Design'!G35/16.7)</f>
        <v>0.3592814371257485</v>
      </c>
      <c r="G9" s="34">
        <f>IF('Pattern Design'!H35&lt;3,0,'Pattern Design'!H35/16.7)</f>
        <v>0.41916167664670662</v>
      </c>
      <c r="H9" s="34">
        <f>IF('Pattern Design'!I35&lt;3,0,'Pattern Design'!I35/16.7)</f>
        <v>0.53892215568862278</v>
      </c>
      <c r="I9" s="34">
        <f>IF('Pattern Design'!J35&lt;3,0,'Pattern Design'!J35/16.7)</f>
        <v>0.6586826347305389</v>
      </c>
      <c r="J9" s="34">
        <f>IF('Pattern Design'!K35&lt;3,0,'Pattern Design'!K35/16.7)</f>
        <v>0.83832335329341323</v>
      </c>
      <c r="K9" s="34">
        <f>IF('Pattern Design'!L35&lt;3,0,'Pattern Design'!L35/16.7)</f>
        <v>1.1976047904191618</v>
      </c>
      <c r="L9" s="34">
        <f>IF('Pattern Design'!M35&lt;3,0,'Pattern Design'!M35/16.7)</f>
        <v>1.6766467065868265</v>
      </c>
      <c r="M9" s="34">
        <f>IF('Pattern Design'!N35&lt;3,0,'Pattern Design'!N35/16.7)</f>
        <v>1.9760479041916168</v>
      </c>
      <c r="N9" s="34">
        <f>IF('Pattern Design'!O35&lt;3,0,'Pattern Design'!O35/16.7)</f>
        <v>3.1736526946107784</v>
      </c>
      <c r="O9" s="34">
        <f>IF('Pattern Design'!P35&lt;3,0,'Pattern Design'!P35/16.7)</f>
        <v>3.1736526946107784</v>
      </c>
      <c r="P9" s="34">
        <f>IF('Pattern Design'!Q35&lt;3,0,'Pattern Design'!Q35/16.7)</f>
        <v>3.1736526946107784</v>
      </c>
      <c r="Q9" s="34">
        <f>IF('Pattern Design'!R35&lt;3,0,'Pattern Design'!R35/16.7)</f>
        <v>3.1736526946107784</v>
      </c>
      <c r="R9" s="34">
        <f>IF('Pattern Design'!S35&lt;3,0,'Pattern Design'!S35/16.7)</f>
        <v>3.1736526946107784</v>
      </c>
      <c r="S9" s="34">
        <f>IF('Pattern Design'!T35&lt;3,0,'Pattern Design'!T35/16.7)</f>
        <v>3.1736526946107784</v>
      </c>
      <c r="T9" s="34">
        <f>IF('Pattern Design'!U35&lt;3,0,'Pattern Design'!U35/16.7)</f>
        <v>3.1736526946107784</v>
      </c>
      <c r="U9" s="34">
        <f>IF('Pattern Design'!V35&lt;3,0,'Pattern Design'!V35/16.7)</f>
        <v>3.1736526946107784</v>
      </c>
      <c r="V9" s="34">
        <f>IF('Pattern Design'!W35&lt;3,0,'Pattern Design'!W35/16.7)</f>
        <v>3.1736526946107784</v>
      </c>
      <c r="W9" s="34">
        <f>IF('Pattern Design'!X35&lt;3,0,'Pattern Design'!X35/16.7)</f>
        <v>3.1736526946107784</v>
      </c>
      <c r="X9" s="34">
        <f>IF('Pattern Design'!Y35&lt;3,0,'Pattern Design'!Y35/16.7)</f>
        <v>3.1736526946107784</v>
      </c>
      <c r="Y9" s="34">
        <f>IF('Pattern Design'!Z35&lt;3,0,'Pattern Design'!Z35/16.7)</f>
        <v>3.1736526946107784</v>
      </c>
      <c r="Z9" s="34">
        <f>IF('Pattern Design'!AA35&lt;3,0,'Pattern Design'!AA35/16.7)</f>
        <v>3.1736526946107784</v>
      </c>
      <c r="AA9" s="34">
        <f>IF('Pattern Design'!AB35&lt;3,0,'Pattern Design'!AB35/16.7)</f>
        <v>3.1736526946107784</v>
      </c>
      <c r="AB9" s="34">
        <f>IF('Pattern Design'!AC35&lt;3,0,'Pattern Design'!AC35/16.7)</f>
        <v>3.1736526946107784</v>
      </c>
      <c r="AC9" s="34">
        <f>IF('Pattern Design'!AD35&lt;3,0,'Pattern Design'!AD35/16.7)</f>
        <v>1.9760479041916168</v>
      </c>
      <c r="AD9" s="34">
        <f>IF('Pattern Design'!AE35&lt;3,0,'Pattern Design'!AE35/16.7)</f>
        <v>1.6766467065868265</v>
      </c>
      <c r="AE9" s="34">
        <f>IF('Pattern Design'!AF35&lt;3,0,'Pattern Design'!AF35/16.7)</f>
        <v>1.1976047904191618</v>
      </c>
      <c r="AF9" s="34">
        <f>IF('Pattern Design'!AG35&lt;3,0,'Pattern Design'!AG35/16.7)</f>
        <v>0.83832335329341323</v>
      </c>
      <c r="AG9" s="34">
        <f>IF('Pattern Design'!AH35&lt;3,0,'Pattern Design'!AH35/16.7)</f>
        <v>0.6586826347305389</v>
      </c>
      <c r="AH9" s="34">
        <f>IF('Pattern Design'!AI35&lt;3,0,'Pattern Design'!AI35/16.7)</f>
        <v>0.53892215568862278</v>
      </c>
      <c r="AI9" s="34">
        <f>IF('Pattern Design'!AJ35&lt;3,0,'Pattern Design'!AJ35/16.7)</f>
        <v>0.41916167664670662</v>
      </c>
      <c r="AJ9" s="34">
        <f>IF('Pattern Design'!AK35&lt;3,0,'Pattern Design'!AK35/16.7)</f>
        <v>0.3592814371257485</v>
      </c>
      <c r="AK9" s="34">
        <f>IF('Pattern Design'!AL35&lt;3,0,'Pattern Design'!AL35/16.7)</f>
        <v>0.3592814371257485</v>
      </c>
      <c r="AL9" s="34">
        <f>IF('Pattern Design'!AM35&lt;3,0,'Pattern Design'!AM35/16.7)</f>
        <v>0.3592814371257485</v>
      </c>
      <c r="AM9" s="34">
        <f>IF('Pattern Design'!AN35&lt;3,0,'Pattern Design'!AN35/16.7)</f>
        <v>0.3592814371257485</v>
      </c>
      <c r="AN9" s="34">
        <f>IF('Pattern Design'!AO35&lt;3,0,'Pattern Design'!AO35/16.7)</f>
        <v>0</v>
      </c>
    </row>
    <row r="10" spans="1:43" x14ac:dyDescent="0.2">
      <c r="A10">
        <f>'Pattern Design'!AI21-(Sheet1!A3+Sheet1!A4+Sheet1!A5+Sheet1!A6+Sheet1!A7+Sheet1!A8+Sheet1!A9)</f>
        <v>8</v>
      </c>
      <c r="B10" s="34">
        <f>IF('Pattern Design'!C36&lt;3,0,'Pattern Design'!C36/16.7)</f>
        <v>0</v>
      </c>
      <c r="C10" s="34">
        <f>IF('Pattern Design'!D36&lt;3,0,'Pattern Design'!D36/16.7)</f>
        <v>0</v>
      </c>
      <c r="D10" s="34">
        <f>IF('Pattern Design'!E36&lt;3,0,'Pattern Design'!E36/16.7)</f>
        <v>0</v>
      </c>
      <c r="E10" s="34">
        <f>IF('Pattern Design'!F36&lt;3,0,'Pattern Design'!F36/16.7)</f>
        <v>0</v>
      </c>
      <c r="F10" s="34">
        <f>IF('Pattern Design'!G36&lt;3,0,'Pattern Design'!G36/16.7)</f>
        <v>0</v>
      </c>
      <c r="G10" s="34">
        <f>IF('Pattern Design'!H36&lt;3,0,'Pattern Design'!H36/16.7)</f>
        <v>0</v>
      </c>
      <c r="H10" s="34">
        <f>IF('Pattern Design'!I36&lt;3,0,'Pattern Design'!I36/16.7)</f>
        <v>0</v>
      </c>
      <c r="I10" s="34">
        <f>IF('Pattern Design'!J36&lt;3,0,'Pattern Design'!J36/16.7)</f>
        <v>0</v>
      </c>
      <c r="J10" s="34">
        <f>IF('Pattern Design'!K36&lt;3,0,'Pattern Design'!K36/16.7)</f>
        <v>0</v>
      </c>
      <c r="K10" s="34">
        <f>IF('Pattern Design'!L36&lt;3,0,'Pattern Design'!L36/16.7)</f>
        <v>0</v>
      </c>
      <c r="L10" s="34">
        <f>IF('Pattern Design'!M36&lt;3,0,'Pattern Design'!M36/16.7)</f>
        <v>0</v>
      </c>
      <c r="M10" s="34">
        <f>IF('Pattern Design'!N36&lt;3,0,'Pattern Design'!N36/16.7)</f>
        <v>0</v>
      </c>
      <c r="N10" s="34">
        <f>IF('Pattern Design'!O36&lt;3,0,'Pattern Design'!O36/16.7)</f>
        <v>0</v>
      </c>
      <c r="O10" s="34">
        <f>IF('Pattern Design'!P36&lt;3,0,'Pattern Design'!P36/16.7)</f>
        <v>0</v>
      </c>
      <c r="P10" s="34">
        <f>IF('Pattern Design'!Q36&lt;3,0,'Pattern Design'!Q36/16.7)</f>
        <v>0</v>
      </c>
      <c r="Q10" s="34">
        <f>IF('Pattern Design'!R36&lt;3,0,'Pattern Design'!R36/16.7)</f>
        <v>0</v>
      </c>
      <c r="R10" s="34">
        <f>IF('Pattern Design'!S36&lt;3,0,'Pattern Design'!S36/16.7)</f>
        <v>0</v>
      </c>
      <c r="S10" s="34">
        <f>IF('Pattern Design'!T36&lt;3,0,'Pattern Design'!T36/16.7)</f>
        <v>0</v>
      </c>
      <c r="T10" s="34">
        <f>IF('Pattern Design'!U36&lt;3,0,'Pattern Design'!U36/16.7)</f>
        <v>0</v>
      </c>
      <c r="U10" s="34">
        <f>IF('Pattern Design'!V36&lt;3,0,'Pattern Design'!V36/16.7)</f>
        <v>0</v>
      </c>
      <c r="V10" s="34">
        <f>IF('Pattern Design'!W36&lt;3,0,'Pattern Design'!W36/16.7)</f>
        <v>0</v>
      </c>
      <c r="W10" s="34">
        <f>IF('Pattern Design'!X36&lt;3,0,'Pattern Design'!X36/16.7)</f>
        <v>0</v>
      </c>
      <c r="X10" s="34">
        <f>IF('Pattern Design'!Y36&lt;3,0,'Pattern Design'!Y36/16.7)</f>
        <v>0</v>
      </c>
      <c r="Y10" s="34">
        <f>IF('Pattern Design'!Z36&lt;3,0,'Pattern Design'!Z36/16.7)</f>
        <v>0</v>
      </c>
      <c r="Z10" s="34">
        <f>IF('Pattern Design'!AA36&lt;3,0,'Pattern Design'!AA36/16.7)</f>
        <v>0</v>
      </c>
      <c r="AA10" s="34">
        <f>IF('Pattern Design'!AB36&lt;3,0,'Pattern Design'!AB36/16.7)</f>
        <v>0</v>
      </c>
      <c r="AB10" s="34">
        <f>IF('Pattern Design'!AC36&lt;3,0,'Pattern Design'!AC36/16.7)</f>
        <v>0</v>
      </c>
      <c r="AC10" s="34">
        <f>IF('Pattern Design'!AD36&lt;3,0,'Pattern Design'!AD36/16.7)</f>
        <v>0</v>
      </c>
      <c r="AD10" s="34">
        <f>IF('Pattern Design'!AE36&lt;3,0,'Pattern Design'!AE36/16.7)</f>
        <v>0</v>
      </c>
      <c r="AE10" s="34">
        <f>IF('Pattern Design'!AF36&lt;3,0,'Pattern Design'!AF36/16.7)</f>
        <v>0</v>
      </c>
      <c r="AF10" s="34">
        <f>IF('Pattern Design'!AG36&lt;3,0,'Pattern Design'!AG36/16.7)</f>
        <v>0</v>
      </c>
      <c r="AG10" s="34">
        <f>IF('Pattern Design'!AH36&lt;3,0,'Pattern Design'!AH36/16.7)</f>
        <v>0</v>
      </c>
      <c r="AH10" s="34">
        <f>IF('Pattern Design'!AI36&lt;3,0,'Pattern Design'!AI36/16.7)</f>
        <v>0</v>
      </c>
      <c r="AI10" s="34">
        <f>IF('Pattern Design'!AJ36&lt;3,0,'Pattern Design'!AJ36/16.7)</f>
        <v>0</v>
      </c>
      <c r="AJ10" s="34">
        <f>IF('Pattern Design'!AK36&lt;3,0,'Pattern Design'!AK36/16.7)</f>
        <v>0</v>
      </c>
      <c r="AK10" s="34">
        <f>IF('Pattern Design'!AL36&lt;3,0,'Pattern Design'!AL36/16.7)</f>
        <v>0</v>
      </c>
      <c r="AL10" s="34">
        <f>IF('Pattern Design'!AM36&lt;3,0,'Pattern Design'!AM36/16.7)</f>
        <v>0</v>
      </c>
      <c r="AM10" s="34">
        <f>IF('Pattern Design'!AN36&lt;3,0,'Pattern Design'!AN36/16.7)</f>
        <v>0</v>
      </c>
      <c r="AN10" s="34">
        <f>IF('Pattern Design'!AO36&lt;3,0,'Pattern Design'!AO36/16.7)</f>
        <v>0</v>
      </c>
    </row>
    <row r="12" spans="1:43" x14ac:dyDescent="0.2">
      <c r="A12">
        <f>A3*10</f>
        <v>40</v>
      </c>
      <c r="B12">
        <f t="shared" ref="B12:B18" si="0">B3*$A12</f>
        <v>0</v>
      </c>
      <c r="C12">
        <f t="shared" ref="C12:AM16" si="1">C3*$A12</f>
        <v>45.508982035928149</v>
      </c>
      <c r="D12">
        <f t="shared" si="1"/>
        <v>45.508982035928149</v>
      </c>
      <c r="E12">
        <f t="shared" si="1"/>
        <v>45.508982035928149</v>
      </c>
      <c r="F12">
        <f t="shared" si="1"/>
        <v>45.508982035928149</v>
      </c>
      <c r="G12">
        <f t="shared" si="1"/>
        <v>62.275449101796411</v>
      </c>
      <c r="H12">
        <f t="shared" si="1"/>
        <v>91.017964071856298</v>
      </c>
      <c r="I12">
        <f t="shared" si="1"/>
        <v>107.78443113772455</v>
      </c>
      <c r="J12">
        <f t="shared" si="1"/>
        <v>141.31736526946108</v>
      </c>
      <c r="K12">
        <f t="shared" si="1"/>
        <v>203.59281437125748</v>
      </c>
      <c r="L12">
        <f t="shared" si="1"/>
        <v>239.52095808383234</v>
      </c>
      <c r="M12">
        <f t="shared" si="1"/>
        <v>239.52095808383234</v>
      </c>
      <c r="N12">
        <f t="shared" si="1"/>
        <v>239.52095808383234</v>
      </c>
      <c r="O12">
        <f t="shared" si="1"/>
        <v>239.52095808383234</v>
      </c>
      <c r="P12">
        <f t="shared" si="1"/>
        <v>239.52095808383234</v>
      </c>
      <c r="Q12">
        <f t="shared" si="1"/>
        <v>239.52095808383234</v>
      </c>
      <c r="R12">
        <f t="shared" si="1"/>
        <v>239.52095808383234</v>
      </c>
      <c r="S12">
        <f t="shared" si="1"/>
        <v>239.52095808383234</v>
      </c>
      <c r="T12">
        <f t="shared" si="1"/>
        <v>239.52095808383234</v>
      </c>
      <c r="U12">
        <f t="shared" si="1"/>
        <v>239.52095808383234</v>
      </c>
      <c r="V12">
        <f t="shared" si="1"/>
        <v>239.52095808383234</v>
      </c>
      <c r="W12">
        <f t="shared" si="1"/>
        <v>239.52095808383234</v>
      </c>
      <c r="X12">
        <f t="shared" si="1"/>
        <v>239.52095808383234</v>
      </c>
      <c r="Y12">
        <f t="shared" si="1"/>
        <v>239.52095808383234</v>
      </c>
      <c r="Z12">
        <f t="shared" si="1"/>
        <v>239.52095808383234</v>
      </c>
      <c r="AA12">
        <f t="shared" si="1"/>
        <v>239.52095808383234</v>
      </c>
      <c r="AB12">
        <f t="shared" si="1"/>
        <v>239.52095808383234</v>
      </c>
      <c r="AC12">
        <f t="shared" si="1"/>
        <v>239.52095808383234</v>
      </c>
      <c r="AD12">
        <f t="shared" si="1"/>
        <v>239.52095808383234</v>
      </c>
      <c r="AE12">
        <f t="shared" si="1"/>
        <v>203.59281437125748</v>
      </c>
      <c r="AF12">
        <f t="shared" si="1"/>
        <v>141.31736526946108</v>
      </c>
      <c r="AG12">
        <f t="shared" si="1"/>
        <v>107.78443113772455</v>
      </c>
      <c r="AH12">
        <f t="shared" si="1"/>
        <v>91.017964071856298</v>
      </c>
      <c r="AI12">
        <f t="shared" si="1"/>
        <v>62.275449101796411</v>
      </c>
      <c r="AJ12">
        <f t="shared" si="1"/>
        <v>45.508982035928149</v>
      </c>
      <c r="AK12">
        <f t="shared" si="1"/>
        <v>45.508982035928149</v>
      </c>
      <c r="AL12">
        <f t="shared" si="1"/>
        <v>45.508982035928149</v>
      </c>
      <c r="AM12">
        <f t="shared" si="1"/>
        <v>45.508982035928149</v>
      </c>
      <c r="AN12">
        <f t="shared" ref="AN12" si="2">AN3*$A12</f>
        <v>0</v>
      </c>
      <c r="AO12">
        <f>SUM(B12:AN12)</f>
        <v>6126.9461077844326</v>
      </c>
      <c r="AP12">
        <f>AO12/1000</f>
        <v>6.1269461077844323</v>
      </c>
      <c r="AQ12" s="34">
        <f>AP12*0.7</f>
        <v>4.2888622754491026</v>
      </c>
    </row>
    <row r="13" spans="1:43" x14ac:dyDescent="0.2">
      <c r="A13">
        <f t="shared" ref="A13:A19" si="3">A4*10</f>
        <v>40</v>
      </c>
      <c r="B13">
        <f t="shared" si="0"/>
        <v>0</v>
      </c>
      <c r="C13">
        <f t="shared" si="1"/>
        <v>40.718562874251496</v>
      </c>
      <c r="D13">
        <f t="shared" si="1"/>
        <v>40.718562874251496</v>
      </c>
      <c r="E13">
        <f t="shared" si="1"/>
        <v>40.718562874251496</v>
      </c>
      <c r="F13">
        <f t="shared" si="1"/>
        <v>40.718562874251496</v>
      </c>
      <c r="G13">
        <f t="shared" si="1"/>
        <v>52.694610778443113</v>
      </c>
      <c r="H13">
        <f t="shared" si="1"/>
        <v>81.437125748502993</v>
      </c>
      <c r="I13">
        <f t="shared" si="1"/>
        <v>98.203592814371262</v>
      </c>
      <c r="J13">
        <f t="shared" si="1"/>
        <v>122.1556886227545</v>
      </c>
      <c r="K13">
        <f t="shared" si="1"/>
        <v>174.85029940119762</v>
      </c>
      <c r="L13">
        <f t="shared" si="1"/>
        <v>239.52095808383234</v>
      </c>
      <c r="M13">
        <f t="shared" si="1"/>
        <v>239.52095808383234</v>
      </c>
      <c r="N13">
        <f t="shared" si="1"/>
        <v>239.52095808383234</v>
      </c>
      <c r="O13">
        <f t="shared" si="1"/>
        <v>239.52095808383234</v>
      </c>
      <c r="P13">
        <f t="shared" si="1"/>
        <v>239.52095808383234</v>
      </c>
      <c r="Q13">
        <f t="shared" si="1"/>
        <v>239.52095808383234</v>
      </c>
      <c r="R13">
        <f t="shared" si="1"/>
        <v>239.52095808383234</v>
      </c>
      <c r="S13">
        <f t="shared" si="1"/>
        <v>239.52095808383234</v>
      </c>
      <c r="T13">
        <f t="shared" si="1"/>
        <v>239.52095808383234</v>
      </c>
      <c r="U13">
        <f t="shared" si="1"/>
        <v>239.52095808383234</v>
      </c>
      <c r="V13">
        <f t="shared" si="1"/>
        <v>239.52095808383234</v>
      </c>
      <c r="W13">
        <f t="shared" si="1"/>
        <v>239.52095808383234</v>
      </c>
      <c r="X13">
        <f t="shared" si="1"/>
        <v>239.52095808383234</v>
      </c>
      <c r="Y13">
        <f t="shared" si="1"/>
        <v>239.52095808383234</v>
      </c>
      <c r="Z13">
        <f t="shared" si="1"/>
        <v>239.52095808383234</v>
      </c>
      <c r="AA13">
        <f t="shared" si="1"/>
        <v>239.52095808383234</v>
      </c>
      <c r="AB13">
        <f t="shared" si="1"/>
        <v>239.52095808383234</v>
      </c>
      <c r="AC13">
        <f t="shared" si="1"/>
        <v>239.52095808383234</v>
      </c>
      <c r="AD13">
        <f t="shared" si="1"/>
        <v>239.52095808383234</v>
      </c>
      <c r="AE13">
        <f t="shared" si="1"/>
        <v>174.85029940119762</v>
      </c>
      <c r="AF13">
        <f t="shared" si="1"/>
        <v>122.1556886227545</v>
      </c>
      <c r="AG13">
        <f t="shared" si="1"/>
        <v>98.203592814371262</v>
      </c>
      <c r="AH13">
        <f t="shared" si="1"/>
        <v>81.437125748502993</v>
      </c>
      <c r="AI13">
        <f t="shared" si="1"/>
        <v>52.694610778443113</v>
      </c>
      <c r="AJ13">
        <f t="shared" si="1"/>
        <v>40.718562874251496</v>
      </c>
      <c r="AK13">
        <f t="shared" si="1"/>
        <v>40.718562874251496</v>
      </c>
      <c r="AL13">
        <f t="shared" si="1"/>
        <v>40.718562874251496</v>
      </c>
      <c r="AM13">
        <f t="shared" si="1"/>
        <v>40.718562874251496</v>
      </c>
      <c r="AN13">
        <f t="shared" ref="AN13" si="4">AN4*$A13</f>
        <v>0</v>
      </c>
      <c r="AO13">
        <f t="shared" ref="AO13:AO19" si="5">SUM(B13:AN13)</f>
        <v>5935.3293413173678</v>
      </c>
      <c r="AP13">
        <f t="shared" ref="AP13:AP19" si="6">AO13/1000</f>
        <v>5.9353293413173676</v>
      </c>
      <c r="AQ13" s="34">
        <f t="shared" ref="AQ13:AQ19" si="7">AP13*0.7</f>
        <v>4.1547305389221574</v>
      </c>
    </row>
    <row r="14" spans="1:43" x14ac:dyDescent="0.2">
      <c r="A14">
        <f t="shared" si="3"/>
        <v>40</v>
      </c>
      <c r="B14">
        <f t="shared" si="0"/>
        <v>0</v>
      </c>
      <c r="C14">
        <f t="shared" si="1"/>
        <v>33.532934131736532</v>
      </c>
      <c r="D14">
        <f t="shared" si="1"/>
        <v>33.532934131736532</v>
      </c>
      <c r="E14">
        <f t="shared" si="1"/>
        <v>33.532934131736532</v>
      </c>
      <c r="F14">
        <f t="shared" si="1"/>
        <v>33.532934131736532</v>
      </c>
      <c r="G14">
        <f t="shared" si="1"/>
        <v>45.508982035928149</v>
      </c>
      <c r="H14">
        <f t="shared" si="1"/>
        <v>67.065868263473064</v>
      </c>
      <c r="I14">
        <f t="shared" si="1"/>
        <v>79.041916167664667</v>
      </c>
      <c r="J14">
        <f t="shared" si="1"/>
        <v>105.38922155688623</v>
      </c>
      <c r="K14">
        <f t="shared" si="1"/>
        <v>146.10778443113773</v>
      </c>
      <c r="L14">
        <f t="shared" si="1"/>
        <v>198.80239520958085</v>
      </c>
      <c r="M14">
        <f t="shared" si="1"/>
        <v>239.52095808383234</v>
      </c>
      <c r="N14">
        <f t="shared" si="1"/>
        <v>239.52095808383234</v>
      </c>
      <c r="O14">
        <f t="shared" si="1"/>
        <v>239.52095808383234</v>
      </c>
      <c r="P14">
        <f t="shared" si="1"/>
        <v>239.52095808383234</v>
      </c>
      <c r="Q14">
        <f t="shared" si="1"/>
        <v>239.52095808383234</v>
      </c>
      <c r="R14">
        <f t="shared" si="1"/>
        <v>239.52095808383234</v>
      </c>
      <c r="S14">
        <f t="shared" si="1"/>
        <v>239.52095808383234</v>
      </c>
      <c r="T14">
        <f t="shared" si="1"/>
        <v>239.52095808383234</v>
      </c>
      <c r="U14">
        <f t="shared" si="1"/>
        <v>239.52095808383234</v>
      </c>
      <c r="V14">
        <f t="shared" si="1"/>
        <v>239.52095808383234</v>
      </c>
      <c r="W14">
        <f t="shared" si="1"/>
        <v>239.52095808383234</v>
      </c>
      <c r="X14">
        <f t="shared" si="1"/>
        <v>239.52095808383234</v>
      </c>
      <c r="Y14">
        <f t="shared" si="1"/>
        <v>239.52095808383234</v>
      </c>
      <c r="Z14">
        <f t="shared" si="1"/>
        <v>239.52095808383234</v>
      </c>
      <c r="AA14">
        <f t="shared" si="1"/>
        <v>239.52095808383234</v>
      </c>
      <c r="AB14">
        <f t="shared" si="1"/>
        <v>239.52095808383234</v>
      </c>
      <c r="AC14">
        <f t="shared" si="1"/>
        <v>239.52095808383234</v>
      </c>
      <c r="AD14">
        <f t="shared" si="1"/>
        <v>198.80239520958085</v>
      </c>
      <c r="AE14">
        <f t="shared" si="1"/>
        <v>146.10778443113773</v>
      </c>
      <c r="AF14">
        <f t="shared" si="1"/>
        <v>105.38922155688623</v>
      </c>
      <c r="AG14">
        <f t="shared" si="1"/>
        <v>79.041916167664667</v>
      </c>
      <c r="AH14">
        <f t="shared" si="1"/>
        <v>67.065868263473064</v>
      </c>
      <c r="AI14">
        <f t="shared" si="1"/>
        <v>45.508982035928149</v>
      </c>
      <c r="AJ14">
        <f t="shared" si="1"/>
        <v>33.532934131736532</v>
      </c>
      <c r="AK14">
        <f t="shared" si="1"/>
        <v>33.532934131736532</v>
      </c>
      <c r="AL14">
        <f t="shared" si="1"/>
        <v>33.532934131736532</v>
      </c>
      <c r="AM14">
        <f t="shared" si="1"/>
        <v>33.532934131736532</v>
      </c>
      <c r="AN14">
        <f t="shared" ref="AN14" si="8">AN5*$A14</f>
        <v>0</v>
      </c>
      <c r="AO14">
        <f t="shared" si="5"/>
        <v>5623.9520958083831</v>
      </c>
      <c r="AP14">
        <f t="shared" si="6"/>
        <v>5.6239520958083835</v>
      </c>
      <c r="AQ14" s="34">
        <f t="shared" si="7"/>
        <v>3.9367664670658682</v>
      </c>
    </row>
    <row r="15" spans="1:43" x14ac:dyDescent="0.2">
      <c r="A15">
        <f t="shared" si="3"/>
        <v>40</v>
      </c>
      <c r="B15">
        <f t="shared" si="0"/>
        <v>0</v>
      </c>
      <c r="C15">
        <f t="shared" si="1"/>
        <v>26.347305389221557</v>
      </c>
      <c r="D15">
        <f t="shared" si="1"/>
        <v>26.347305389221557</v>
      </c>
      <c r="E15">
        <f t="shared" si="1"/>
        <v>26.347305389221557</v>
      </c>
      <c r="F15">
        <f t="shared" si="1"/>
        <v>26.347305389221557</v>
      </c>
      <c r="G15">
        <f t="shared" si="1"/>
        <v>38.323353293413177</v>
      </c>
      <c r="H15">
        <f t="shared" si="1"/>
        <v>57.485029940119759</v>
      </c>
      <c r="I15">
        <f t="shared" si="1"/>
        <v>67.065868263473064</v>
      </c>
      <c r="J15">
        <f t="shared" si="1"/>
        <v>83.832335329341333</v>
      </c>
      <c r="K15">
        <f t="shared" si="1"/>
        <v>126.94610778443113</v>
      </c>
      <c r="L15">
        <f t="shared" si="1"/>
        <v>167.66467065868267</v>
      </c>
      <c r="M15">
        <f t="shared" si="1"/>
        <v>198.80239520958085</v>
      </c>
      <c r="N15">
        <f t="shared" si="1"/>
        <v>239.52095808383234</v>
      </c>
      <c r="O15">
        <f t="shared" si="1"/>
        <v>239.52095808383234</v>
      </c>
      <c r="P15">
        <f t="shared" si="1"/>
        <v>239.52095808383234</v>
      </c>
      <c r="Q15">
        <f t="shared" si="1"/>
        <v>239.52095808383234</v>
      </c>
      <c r="R15">
        <f t="shared" si="1"/>
        <v>239.52095808383234</v>
      </c>
      <c r="S15">
        <f t="shared" si="1"/>
        <v>239.52095808383234</v>
      </c>
      <c r="T15">
        <f t="shared" si="1"/>
        <v>239.52095808383234</v>
      </c>
      <c r="U15">
        <f t="shared" si="1"/>
        <v>239.52095808383234</v>
      </c>
      <c r="V15">
        <f t="shared" si="1"/>
        <v>239.52095808383234</v>
      </c>
      <c r="W15">
        <f t="shared" si="1"/>
        <v>239.52095808383234</v>
      </c>
      <c r="X15">
        <f t="shared" si="1"/>
        <v>239.52095808383234</v>
      </c>
      <c r="Y15">
        <f t="shared" si="1"/>
        <v>239.52095808383234</v>
      </c>
      <c r="Z15">
        <f t="shared" si="1"/>
        <v>239.52095808383234</v>
      </c>
      <c r="AA15">
        <f t="shared" si="1"/>
        <v>239.52095808383234</v>
      </c>
      <c r="AB15">
        <f t="shared" si="1"/>
        <v>239.52095808383234</v>
      </c>
      <c r="AC15">
        <f t="shared" si="1"/>
        <v>198.80239520958085</v>
      </c>
      <c r="AD15">
        <f t="shared" si="1"/>
        <v>167.66467065868267</v>
      </c>
      <c r="AE15">
        <f t="shared" si="1"/>
        <v>126.94610778443113</v>
      </c>
      <c r="AF15">
        <f t="shared" si="1"/>
        <v>83.832335329341333</v>
      </c>
      <c r="AG15">
        <f t="shared" si="1"/>
        <v>67.065868263473064</v>
      </c>
      <c r="AH15">
        <f t="shared" si="1"/>
        <v>57.485029940119759</v>
      </c>
      <c r="AI15">
        <f t="shared" si="1"/>
        <v>38.323353293413177</v>
      </c>
      <c r="AJ15">
        <f t="shared" si="1"/>
        <v>26.347305389221557</v>
      </c>
      <c r="AK15">
        <f t="shared" si="1"/>
        <v>26.347305389221557</v>
      </c>
      <c r="AL15">
        <f t="shared" si="1"/>
        <v>26.347305389221557</v>
      </c>
      <c r="AM15">
        <f t="shared" si="1"/>
        <v>26.347305389221557</v>
      </c>
      <c r="AN15">
        <f t="shared" ref="AN15" si="9">AN6*$A15</f>
        <v>0</v>
      </c>
      <c r="AO15">
        <f t="shared" si="5"/>
        <v>5283.8323353293399</v>
      </c>
      <c r="AP15">
        <f t="shared" si="6"/>
        <v>5.2838323353293397</v>
      </c>
      <c r="AQ15" s="34">
        <f t="shared" si="7"/>
        <v>3.6986826347305377</v>
      </c>
    </row>
    <row r="16" spans="1:43" x14ac:dyDescent="0.2">
      <c r="A16">
        <f t="shared" si="3"/>
        <v>50</v>
      </c>
      <c r="B16">
        <f t="shared" si="0"/>
        <v>0</v>
      </c>
      <c r="C16">
        <f t="shared" si="1"/>
        <v>29.940119760479046</v>
      </c>
      <c r="D16">
        <f t="shared" si="1"/>
        <v>29.940119760479046</v>
      </c>
      <c r="E16">
        <f t="shared" si="1"/>
        <v>29.940119760479046</v>
      </c>
      <c r="F16">
        <f t="shared" si="1"/>
        <v>29.940119760479046</v>
      </c>
      <c r="G16">
        <f t="shared" si="1"/>
        <v>35.928143712574851</v>
      </c>
      <c r="H16">
        <f t="shared" si="1"/>
        <v>56.886227544910184</v>
      </c>
      <c r="I16">
        <f t="shared" si="1"/>
        <v>65.868263473053887</v>
      </c>
      <c r="J16">
        <f t="shared" si="1"/>
        <v>83.832335329341319</v>
      </c>
      <c r="K16">
        <f t="shared" si="1"/>
        <v>125.74850299401199</v>
      </c>
      <c r="L16">
        <f t="shared" si="1"/>
        <v>161.67664670658684</v>
      </c>
      <c r="M16">
        <f t="shared" si="1"/>
        <v>197.60479041916167</v>
      </c>
      <c r="N16">
        <f t="shared" si="1"/>
        <v>299.40119760479041</v>
      </c>
      <c r="O16">
        <f t="shared" si="1"/>
        <v>299.40119760479041</v>
      </c>
      <c r="P16">
        <f t="shared" si="1"/>
        <v>299.40119760479041</v>
      </c>
      <c r="Q16">
        <f t="shared" si="1"/>
        <v>299.40119760479041</v>
      </c>
      <c r="R16">
        <f t="shared" si="1"/>
        <v>299.40119760479041</v>
      </c>
      <c r="S16">
        <f t="shared" si="1"/>
        <v>299.40119760479041</v>
      </c>
      <c r="T16">
        <f t="shared" si="1"/>
        <v>299.40119760479041</v>
      </c>
      <c r="U16">
        <f t="shared" si="1"/>
        <v>299.40119760479041</v>
      </c>
      <c r="V16">
        <f t="shared" si="1"/>
        <v>299.40119760479041</v>
      </c>
      <c r="W16">
        <f t="shared" si="1"/>
        <v>299.40119760479041</v>
      </c>
      <c r="X16">
        <f t="shared" si="1"/>
        <v>299.40119760479041</v>
      </c>
      <c r="Y16">
        <f t="shared" si="1"/>
        <v>299.40119760479041</v>
      </c>
      <c r="Z16">
        <f t="shared" si="1"/>
        <v>299.40119760479041</v>
      </c>
      <c r="AA16">
        <f t="shared" si="1"/>
        <v>299.40119760479041</v>
      </c>
      <c r="AB16">
        <f t="shared" si="1"/>
        <v>299.40119760479041</v>
      </c>
      <c r="AC16">
        <f t="shared" si="1"/>
        <v>197.60479041916167</v>
      </c>
      <c r="AD16">
        <f t="shared" si="1"/>
        <v>161.67664670658684</v>
      </c>
      <c r="AE16">
        <f t="shared" si="1"/>
        <v>125.74850299401199</v>
      </c>
      <c r="AF16">
        <f t="shared" si="1"/>
        <v>83.832335329341319</v>
      </c>
      <c r="AG16">
        <f t="shared" si="1"/>
        <v>65.868263473053887</v>
      </c>
      <c r="AH16">
        <f t="shared" si="1"/>
        <v>56.886227544910184</v>
      </c>
      <c r="AI16">
        <f t="shared" si="1"/>
        <v>35.928143712574851</v>
      </c>
      <c r="AJ16">
        <f t="shared" si="1"/>
        <v>29.940119760479046</v>
      </c>
      <c r="AK16">
        <f t="shared" si="1"/>
        <v>29.940119760479046</v>
      </c>
      <c r="AL16">
        <f t="shared" si="1"/>
        <v>29.940119760479046</v>
      </c>
      <c r="AM16">
        <f t="shared" si="1"/>
        <v>29.940119760479046</v>
      </c>
      <c r="AN16">
        <f t="shared" ref="AN16:AN17" si="10">AN7*$A16</f>
        <v>0</v>
      </c>
      <c r="AO16">
        <f t="shared" si="5"/>
        <v>6185.6287425149721</v>
      </c>
      <c r="AP16">
        <f t="shared" si="6"/>
        <v>6.1856287425149725</v>
      </c>
      <c r="AQ16" s="34">
        <f t="shared" si="7"/>
        <v>4.3299401197604803</v>
      </c>
    </row>
    <row r="17" spans="1:43" x14ac:dyDescent="0.2">
      <c r="A17">
        <f t="shared" si="3"/>
        <v>50</v>
      </c>
      <c r="B17">
        <f t="shared" si="0"/>
        <v>0</v>
      </c>
      <c r="C17">
        <f t="shared" ref="C17:AM17" si="11">C8*$A17</f>
        <v>23.952095808383234</v>
      </c>
      <c r="D17">
        <f t="shared" si="11"/>
        <v>23.952095808383234</v>
      </c>
      <c r="E17">
        <f t="shared" si="11"/>
        <v>23.952095808383234</v>
      </c>
      <c r="F17">
        <f t="shared" si="11"/>
        <v>23.952095808383234</v>
      </c>
      <c r="G17">
        <f t="shared" si="11"/>
        <v>26.946107784431138</v>
      </c>
      <c r="H17">
        <f t="shared" si="11"/>
        <v>41.91616766467066</v>
      </c>
      <c r="I17">
        <f t="shared" si="11"/>
        <v>47.904191616766468</v>
      </c>
      <c r="J17">
        <f t="shared" si="11"/>
        <v>59.880239520958092</v>
      </c>
      <c r="K17">
        <f t="shared" si="11"/>
        <v>89.820359281437135</v>
      </c>
      <c r="L17">
        <f t="shared" si="11"/>
        <v>119.76047904191618</v>
      </c>
      <c r="M17">
        <f t="shared" si="11"/>
        <v>143.7125748502994</v>
      </c>
      <c r="N17">
        <f t="shared" si="11"/>
        <v>227.54491017964074</v>
      </c>
      <c r="O17">
        <f t="shared" si="11"/>
        <v>227.54491017964074</v>
      </c>
      <c r="P17">
        <f t="shared" si="11"/>
        <v>227.54491017964074</v>
      </c>
      <c r="Q17">
        <f t="shared" si="11"/>
        <v>227.54491017964074</v>
      </c>
      <c r="R17">
        <f t="shared" si="11"/>
        <v>227.54491017964074</v>
      </c>
      <c r="S17">
        <f t="shared" si="11"/>
        <v>227.54491017964074</v>
      </c>
      <c r="T17">
        <f t="shared" si="11"/>
        <v>227.54491017964074</v>
      </c>
      <c r="U17">
        <f t="shared" si="11"/>
        <v>227.54491017964074</v>
      </c>
      <c r="V17">
        <f t="shared" si="11"/>
        <v>227.54491017964074</v>
      </c>
      <c r="W17">
        <f t="shared" si="11"/>
        <v>227.54491017964074</v>
      </c>
      <c r="X17">
        <f t="shared" si="11"/>
        <v>227.54491017964074</v>
      </c>
      <c r="Y17">
        <f t="shared" si="11"/>
        <v>227.54491017964074</v>
      </c>
      <c r="Z17">
        <f t="shared" si="11"/>
        <v>227.54491017964074</v>
      </c>
      <c r="AA17">
        <f t="shared" si="11"/>
        <v>227.54491017964074</v>
      </c>
      <c r="AB17">
        <f t="shared" si="11"/>
        <v>227.54491017964074</v>
      </c>
      <c r="AC17">
        <f t="shared" si="11"/>
        <v>143.7125748502994</v>
      </c>
      <c r="AD17">
        <f t="shared" si="11"/>
        <v>119.76047904191618</v>
      </c>
      <c r="AE17">
        <f t="shared" si="11"/>
        <v>89.820359281437135</v>
      </c>
      <c r="AF17">
        <f t="shared" si="11"/>
        <v>59.880239520958092</v>
      </c>
      <c r="AG17">
        <f t="shared" si="11"/>
        <v>47.904191616766468</v>
      </c>
      <c r="AH17">
        <f t="shared" si="11"/>
        <v>41.91616766467066</v>
      </c>
      <c r="AI17">
        <f t="shared" si="11"/>
        <v>26.946107784431138</v>
      </c>
      <c r="AJ17">
        <f t="shared" si="11"/>
        <v>23.952095808383234</v>
      </c>
      <c r="AK17">
        <f t="shared" si="11"/>
        <v>23.952095808383234</v>
      </c>
      <c r="AL17">
        <f t="shared" si="11"/>
        <v>23.952095808383234</v>
      </c>
      <c r="AM17">
        <f t="shared" si="11"/>
        <v>23.952095808383234</v>
      </c>
      <c r="AN17">
        <f t="shared" si="10"/>
        <v>0</v>
      </c>
      <c r="AO17">
        <f t="shared" si="5"/>
        <v>4664.670658682634</v>
      </c>
      <c r="AP17" s="70">
        <f t="shared" si="6"/>
        <v>4.6646706586826339</v>
      </c>
      <c r="AQ17" s="34">
        <f t="shared" si="7"/>
        <v>3.2652694610778434</v>
      </c>
    </row>
    <row r="18" spans="1:43" x14ac:dyDescent="0.2">
      <c r="A18">
        <f t="shared" si="3"/>
        <v>50</v>
      </c>
      <c r="B18">
        <f t="shared" si="0"/>
        <v>0</v>
      </c>
      <c r="C18">
        <f t="shared" ref="C18:AN18" si="12">C9*$A18</f>
        <v>17.964071856287426</v>
      </c>
      <c r="D18">
        <f t="shared" si="12"/>
        <v>17.964071856287426</v>
      </c>
      <c r="E18">
        <f t="shared" si="12"/>
        <v>17.964071856287426</v>
      </c>
      <c r="F18">
        <f t="shared" si="12"/>
        <v>17.964071856287426</v>
      </c>
      <c r="G18">
        <f t="shared" si="12"/>
        <v>20.95808383233533</v>
      </c>
      <c r="H18">
        <f t="shared" si="12"/>
        <v>26.946107784431138</v>
      </c>
      <c r="I18">
        <f t="shared" si="12"/>
        <v>32.934131736526943</v>
      </c>
      <c r="J18">
        <f t="shared" si="12"/>
        <v>41.91616766467066</v>
      </c>
      <c r="K18">
        <f t="shared" si="12"/>
        <v>59.880239520958092</v>
      </c>
      <c r="L18">
        <f t="shared" si="12"/>
        <v>83.832335329341319</v>
      </c>
      <c r="M18">
        <f t="shared" si="12"/>
        <v>98.802395209580837</v>
      </c>
      <c r="N18">
        <f t="shared" si="12"/>
        <v>158.68263473053892</v>
      </c>
      <c r="O18">
        <f t="shared" si="12"/>
        <v>158.68263473053892</v>
      </c>
      <c r="P18">
        <f t="shared" si="12"/>
        <v>158.68263473053892</v>
      </c>
      <c r="Q18">
        <f t="shared" si="12"/>
        <v>158.68263473053892</v>
      </c>
      <c r="R18">
        <f t="shared" si="12"/>
        <v>158.68263473053892</v>
      </c>
      <c r="S18">
        <f t="shared" si="12"/>
        <v>158.68263473053892</v>
      </c>
      <c r="T18">
        <f t="shared" si="12"/>
        <v>158.68263473053892</v>
      </c>
      <c r="U18">
        <f t="shared" si="12"/>
        <v>158.68263473053892</v>
      </c>
      <c r="V18">
        <f t="shared" si="12"/>
        <v>158.68263473053892</v>
      </c>
      <c r="W18">
        <f t="shared" si="12"/>
        <v>158.68263473053892</v>
      </c>
      <c r="X18">
        <f t="shared" si="12"/>
        <v>158.68263473053892</v>
      </c>
      <c r="Y18">
        <f t="shared" si="12"/>
        <v>158.68263473053892</v>
      </c>
      <c r="Z18">
        <f t="shared" si="12"/>
        <v>158.68263473053892</v>
      </c>
      <c r="AA18">
        <f t="shared" si="12"/>
        <v>158.68263473053892</v>
      </c>
      <c r="AB18">
        <f t="shared" si="12"/>
        <v>158.68263473053892</v>
      </c>
      <c r="AC18">
        <f t="shared" si="12"/>
        <v>98.802395209580837</v>
      </c>
      <c r="AD18">
        <f t="shared" si="12"/>
        <v>83.832335329341319</v>
      </c>
      <c r="AE18">
        <f t="shared" si="12"/>
        <v>59.880239520958092</v>
      </c>
      <c r="AF18">
        <f t="shared" si="12"/>
        <v>41.91616766467066</v>
      </c>
      <c r="AG18">
        <f t="shared" si="12"/>
        <v>32.934131736526943</v>
      </c>
      <c r="AH18">
        <f t="shared" si="12"/>
        <v>26.946107784431138</v>
      </c>
      <c r="AI18">
        <f t="shared" si="12"/>
        <v>20.95808383233533</v>
      </c>
      <c r="AJ18">
        <f t="shared" si="12"/>
        <v>17.964071856287426</v>
      </c>
      <c r="AK18">
        <f t="shared" si="12"/>
        <v>17.964071856287426</v>
      </c>
      <c r="AL18">
        <f t="shared" si="12"/>
        <v>17.964071856287426</v>
      </c>
      <c r="AM18">
        <f t="shared" si="12"/>
        <v>17.964071856287426</v>
      </c>
      <c r="AN18">
        <f t="shared" si="12"/>
        <v>0</v>
      </c>
      <c r="AO18">
        <f t="shared" si="5"/>
        <v>3254.4910179640729</v>
      </c>
      <c r="AP18">
        <f t="shared" si="6"/>
        <v>3.2544910179640727</v>
      </c>
      <c r="AQ18" s="34">
        <f t="shared" si="7"/>
        <v>2.2781437125748507</v>
      </c>
    </row>
    <row r="19" spans="1:43" x14ac:dyDescent="0.2">
      <c r="A19">
        <f t="shared" si="3"/>
        <v>80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34">
        <f t="shared" si="7"/>
        <v>0</v>
      </c>
    </row>
    <row r="20" spans="1:43" x14ac:dyDescent="0.2">
      <c r="AO20">
        <f>SUM(AO12:AO19)</f>
        <v>37074.850299401201</v>
      </c>
      <c r="AQ20" s="34">
        <f>SUM(AQ12:AQ19)</f>
        <v>25.952395209580843</v>
      </c>
    </row>
    <row r="21" spans="1:43" x14ac:dyDescent="0.2">
      <c r="B21" s="39">
        <f>B12/1000</f>
        <v>0</v>
      </c>
      <c r="C21" s="39">
        <f t="shared" ref="C21:AN21" si="15">C12/1000</f>
        <v>4.5508982035928146E-2</v>
      </c>
      <c r="D21" s="39">
        <f t="shared" si="15"/>
        <v>4.5508982035928146E-2</v>
      </c>
      <c r="E21" s="39">
        <f t="shared" si="15"/>
        <v>4.5508982035928146E-2</v>
      </c>
      <c r="F21" s="39">
        <f t="shared" si="15"/>
        <v>4.5508982035928146E-2</v>
      </c>
      <c r="G21" s="39">
        <f t="shared" si="15"/>
        <v>6.2275449101796408E-2</v>
      </c>
      <c r="H21" s="39">
        <f t="shared" si="15"/>
        <v>9.1017964071856292E-2</v>
      </c>
      <c r="I21" s="39">
        <f t="shared" si="15"/>
        <v>0.10778443113772455</v>
      </c>
      <c r="J21" s="39">
        <f t="shared" si="15"/>
        <v>0.14131736526946106</v>
      </c>
      <c r="K21" s="39">
        <f t="shared" si="15"/>
        <v>0.20359281437125748</v>
      </c>
      <c r="L21" s="39">
        <f t="shared" si="15"/>
        <v>0.23952095808383234</v>
      </c>
      <c r="M21" s="39">
        <f t="shared" si="15"/>
        <v>0.23952095808383234</v>
      </c>
      <c r="N21" s="39">
        <f t="shared" si="15"/>
        <v>0.23952095808383234</v>
      </c>
      <c r="O21" s="39">
        <f t="shared" si="15"/>
        <v>0.23952095808383234</v>
      </c>
      <c r="P21" s="39">
        <f t="shared" si="15"/>
        <v>0.23952095808383234</v>
      </c>
      <c r="Q21" s="39">
        <f t="shared" si="15"/>
        <v>0.23952095808383234</v>
      </c>
      <c r="R21" s="39">
        <f t="shared" si="15"/>
        <v>0.23952095808383234</v>
      </c>
      <c r="S21" s="39">
        <f t="shared" si="15"/>
        <v>0.23952095808383234</v>
      </c>
      <c r="T21" s="39">
        <f t="shared" si="15"/>
        <v>0.23952095808383234</v>
      </c>
      <c r="U21" s="39">
        <f t="shared" si="15"/>
        <v>0.23952095808383234</v>
      </c>
      <c r="V21" s="39">
        <f t="shared" si="15"/>
        <v>0.23952095808383234</v>
      </c>
      <c r="W21" s="39">
        <f t="shared" si="15"/>
        <v>0.23952095808383234</v>
      </c>
      <c r="X21" s="39">
        <f t="shared" si="15"/>
        <v>0.23952095808383234</v>
      </c>
      <c r="Y21" s="39">
        <f t="shared" si="15"/>
        <v>0.23952095808383234</v>
      </c>
      <c r="Z21" s="39">
        <f t="shared" si="15"/>
        <v>0.23952095808383234</v>
      </c>
      <c r="AA21" s="39">
        <f t="shared" si="15"/>
        <v>0.23952095808383234</v>
      </c>
      <c r="AB21" s="39">
        <f t="shared" si="15"/>
        <v>0.23952095808383234</v>
      </c>
      <c r="AC21" s="39">
        <f t="shared" si="15"/>
        <v>0.23952095808383234</v>
      </c>
      <c r="AD21" s="39">
        <f t="shared" si="15"/>
        <v>0.23952095808383234</v>
      </c>
      <c r="AE21" s="39">
        <f t="shared" si="15"/>
        <v>0.20359281437125748</v>
      </c>
      <c r="AF21" s="39">
        <f t="shared" si="15"/>
        <v>0.14131736526946106</v>
      </c>
      <c r="AG21" s="39">
        <f t="shared" si="15"/>
        <v>0.10778443113772455</v>
      </c>
      <c r="AH21" s="39">
        <f t="shared" si="15"/>
        <v>9.1017964071856292E-2</v>
      </c>
      <c r="AI21" s="39">
        <f t="shared" si="15"/>
        <v>6.2275449101796408E-2</v>
      </c>
      <c r="AJ21" s="39">
        <f t="shared" si="15"/>
        <v>4.5508982035928146E-2</v>
      </c>
      <c r="AK21" s="39">
        <f t="shared" si="15"/>
        <v>4.5508982035928146E-2</v>
      </c>
      <c r="AL21" s="39">
        <f t="shared" si="15"/>
        <v>4.5508982035928146E-2</v>
      </c>
      <c r="AM21" s="39">
        <f t="shared" si="15"/>
        <v>4.5508982035928146E-2</v>
      </c>
      <c r="AN21" s="39">
        <f t="shared" si="15"/>
        <v>0</v>
      </c>
      <c r="AO21" s="34">
        <f>AO20/1000</f>
        <v>37.074850299401199</v>
      </c>
    </row>
    <row r="22" spans="1:43" x14ac:dyDescent="0.2">
      <c r="B22" s="39">
        <f t="shared" ref="B22:AN22" si="16">B13/1000</f>
        <v>0</v>
      </c>
      <c r="C22" s="39">
        <f t="shared" si="16"/>
        <v>4.0718562874251497E-2</v>
      </c>
      <c r="D22" s="39">
        <f t="shared" si="16"/>
        <v>4.0718562874251497E-2</v>
      </c>
      <c r="E22" s="39">
        <f t="shared" si="16"/>
        <v>4.0718562874251497E-2</v>
      </c>
      <c r="F22" s="39">
        <f t="shared" si="16"/>
        <v>4.0718562874251497E-2</v>
      </c>
      <c r="G22" s="39">
        <f t="shared" si="16"/>
        <v>5.2694610778443111E-2</v>
      </c>
      <c r="H22" s="39">
        <f t="shared" si="16"/>
        <v>8.1437125748502995E-2</v>
      </c>
      <c r="I22" s="39">
        <f t="shared" si="16"/>
        <v>9.8203592814371257E-2</v>
      </c>
      <c r="J22" s="39">
        <f t="shared" si="16"/>
        <v>0.1221556886227545</v>
      </c>
      <c r="K22" s="39">
        <f t="shared" si="16"/>
        <v>0.17485029940119762</v>
      </c>
      <c r="L22" s="39">
        <f t="shared" si="16"/>
        <v>0.23952095808383234</v>
      </c>
      <c r="M22" s="39">
        <f t="shared" si="16"/>
        <v>0.23952095808383234</v>
      </c>
      <c r="N22" s="39">
        <f t="shared" si="16"/>
        <v>0.23952095808383234</v>
      </c>
      <c r="O22" s="39">
        <f t="shared" si="16"/>
        <v>0.23952095808383234</v>
      </c>
      <c r="P22" s="39">
        <f t="shared" si="16"/>
        <v>0.23952095808383234</v>
      </c>
      <c r="Q22" s="39">
        <f t="shared" si="16"/>
        <v>0.23952095808383234</v>
      </c>
      <c r="R22" s="39">
        <f t="shared" si="16"/>
        <v>0.23952095808383234</v>
      </c>
      <c r="S22" s="39">
        <f t="shared" si="16"/>
        <v>0.23952095808383234</v>
      </c>
      <c r="T22" s="39">
        <f t="shared" si="16"/>
        <v>0.23952095808383234</v>
      </c>
      <c r="U22" s="39">
        <f t="shared" si="16"/>
        <v>0.23952095808383234</v>
      </c>
      <c r="V22" s="39">
        <f t="shared" si="16"/>
        <v>0.23952095808383234</v>
      </c>
      <c r="W22" s="39">
        <f t="shared" si="16"/>
        <v>0.23952095808383234</v>
      </c>
      <c r="X22" s="39">
        <f t="shared" si="16"/>
        <v>0.23952095808383234</v>
      </c>
      <c r="Y22" s="39">
        <f t="shared" si="16"/>
        <v>0.23952095808383234</v>
      </c>
      <c r="Z22" s="39">
        <f t="shared" si="16"/>
        <v>0.23952095808383234</v>
      </c>
      <c r="AA22" s="39">
        <f t="shared" si="16"/>
        <v>0.23952095808383234</v>
      </c>
      <c r="AB22" s="39">
        <f t="shared" si="16"/>
        <v>0.23952095808383234</v>
      </c>
      <c r="AC22" s="39">
        <f t="shared" si="16"/>
        <v>0.23952095808383234</v>
      </c>
      <c r="AD22" s="39">
        <f t="shared" si="16"/>
        <v>0.23952095808383234</v>
      </c>
      <c r="AE22" s="39">
        <f t="shared" si="16"/>
        <v>0.17485029940119762</v>
      </c>
      <c r="AF22" s="39">
        <f t="shared" si="16"/>
        <v>0.1221556886227545</v>
      </c>
      <c r="AG22" s="39">
        <f t="shared" si="16"/>
        <v>9.8203592814371257E-2</v>
      </c>
      <c r="AH22" s="39">
        <f t="shared" si="16"/>
        <v>8.1437125748502995E-2</v>
      </c>
      <c r="AI22" s="39">
        <f t="shared" si="16"/>
        <v>5.2694610778443111E-2</v>
      </c>
      <c r="AJ22" s="39">
        <f t="shared" si="16"/>
        <v>4.0718562874251497E-2</v>
      </c>
      <c r="AK22" s="39">
        <f t="shared" si="16"/>
        <v>4.0718562874251497E-2</v>
      </c>
      <c r="AL22" s="39">
        <f t="shared" si="16"/>
        <v>4.0718562874251497E-2</v>
      </c>
      <c r="AM22" s="39">
        <f t="shared" si="16"/>
        <v>4.0718562874251497E-2</v>
      </c>
      <c r="AN22" s="39">
        <f t="shared" si="16"/>
        <v>0</v>
      </c>
    </row>
    <row r="23" spans="1:43" x14ac:dyDescent="0.2">
      <c r="B23" s="39">
        <f t="shared" ref="B23:AN23" si="17">B14/1000</f>
        <v>0</v>
      </c>
      <c r="C23" s="39">
        <f t="shared" si="17"/>
        <v>3.3532934131736532E-2</v>
      </c>
      <c r="D23" s="39">
        <f t="shared" si="17"/>
        <v>3.3532934131736532E-2</v>
      </c>
      <c r="E23" s="39">
        <f t="shared" si="17"/>
        <v>3.3532934131736532E-2</v>
      </c>
      <c r="F23" s="39">
        <f t="shared" si="17"/>
        <v>3.3532934131736532E-2</v>
      </c>
      <c r="G23" s="39">
        <f t="shared" si="17"/>
        <v>4.5508982035928146E-2</v>
      </c>
      <c r="H23" s="39">
        <f t="shared" si="17"/>
        <v>6.7065868263473064E-2</v>
      </c>
      <c r="I23" s="39">
        <f t="shared" si="17"/>
        <v>7.9041916167664664E-2</v>
      </c>
      <c r="J23" s="39">
        <f t="shared" si="17"/>
        <v>0.10538922155688622</v>
      </c>
      <c r="K23" s="39">
        <f t="shared" si="17"/>
        <v>0.14610778443113773</v>
      </c>
      <c r="L23" s="39">
        <f t="shared" si="17"/>
        <v>0.19880239520958085</v>
      </c>
      <c r="M23" s="39">
        <f t="shared" si="17"/>
        <v>0.23952095808383234</v>
      </c>
      <c r="N23" s="39">
        <f t="shared" si="17"/>
        <v>0.23952095808383234</v>
      </c>
      <c r="O23" s="39">
        <f t="shared" si="17"/>
        <v>0.23952095808383234</v>
      </c>
      <c r="P23" s="39">
        <f t="shared" si="17"/>
        <v>0.23952095808383234</v>
      </c>
      <c r="Q23" s="39">
        <f t="shared" si="17"/>
        <v>0.23952095808383234</v>
      </c>
      <c r="R23" s="39">
        <f t="shared" si="17"/>
        <v>0.23952095808383234</v>
      </c>
      <c r="S23" s="39">
        <f t="shared" si="17"/>
        <v>0.23952095808383234</v>
      </c>
      <c r="T23" s="39">
        <f t="shared" si="17"/>
        <v>0.23952095808383234</v>
      </c>
      <c r="U23" s="39">
        <f t="shared" si="17"/>
        <v>0.23952095808383234</v>
      </c>
      <c r="V23" s="39">
        <f t="shared" si="17"/>
        <v>0.23952095808383234</v>
      </c>
      <c r="W23" s="39">
        <f t="shared" si="17"/>
        <v>0.23952095808383234</v>
      </c>
      <c r="X23" s="39">
        <f t="shared" si="17"/>
        <v>0.23952095808383234</v>
      </c>
      <c r="Y23" s="39">
        <f t="shared" si="17"/>
        <v>0.23952095808383234</v>
      </c>
      <c r="Z23" s="39">
        <f t="shared" si="17"/>
        <v>0.23952095808383234</v>
      </c>
      <c r="AA23" s="39">
        <f t="shared" si="17"/>
        <v>0.23952095808383234</v>
      </c>
      <c r="AB23" s="39">
        <f t="shared" si="17"/>
        <v>0.23952095808383234</v>
      </c>
      <c r="AC23" s="39">
        <f t="shared" si="17"/>
        <v>0.23952095808383234</v>
      </c>
      <c r="AD23" s="39">
        <f t="shared" si="17"/>
        <v>0.19880239520958085</v>
      </c>
      <c r="AE23" s="39">
        <f t="shared" si="17"/>
        <v>0.14610778443113773</v>
      </c>
      <c r="AF23" s="39">
        <f t="shared" si="17"/>
        <v>0.10538922155688622</v>
      </c>
      <c r="AG23" s="39">
        <f t="shared" si="17"/>
        <v>7.9041916167664664E-2</v>
      </c>
      <c r="AH23" s="39">
        <f t="shared" si="17"/>
        <v>6.7065868263473064E-2</v>
      </c>
      <c r="AI23" s="39">
        <f t="shared" si="17"/>
        <v>4.5508982035928146E-2</v>
      </c>
      <c r="AJ23" s="39">
        <f t="shared" si="17"/>
        <v>3.3532934131736532E-2</v>
      </c>
      <c r="AK23" s="39">
        <f t="shared" si="17"/>
        <v>3.3532934131736532E-2</v>
      </c>
      <c r="AL23" s="39">
        <f t="shared" si="17"/>
        <v>3.3532934131736532E-2</v>
      </c>
      <c r="AM23" s="39">
        <f t="shared" si="17"/>
        <v>3.3532934131736532E-2</v>
      </c>
      <c r="AN23" s="39">
        <f t="shared" si="17"/>
        <v>0</v>
      </c>
      <c r="AO23" s="35"/>
    </row>
    <row r="24" spans="1:43" x14ac:dyDescent="0.2">
      <c r="B24" s="39">
        <f t="shared" ref="B24:AN24" si="18">B15/1000</f>
        <v>0</v>
      </c>
      <c r="C24" s="39">
        <f t="shared" si="18"/>
        <v>2.6347305389221556E-2</v>
      </c>
      <c r="D24" s="39">
        <f t="shared" si="18"/>
        <v>2.6347305389221556E-2</v>
      </c>
      <c r="E24" s="39">
        <f t="shared" si="18"/>
        <v>2.6347305389221556E-2</v>
      </c>
      <c r="F24" s="39">
        <f t="shared" si="18"/>
        <v>2.6347305389221556E-2</v>
      </c>
      <c r="G24" s="39">
        <f t="shared" si="18"/>
        <v>3.832335329341318E-2</v>
      </c>
      <c r="H24" s="39">
        <f t="shared" si="18"/>
        <v>5.748502994011976E-2</v>
      </c>
      <c r="I24" s="39">
        <f t="shared" si="18"/>
        <v>6.7065868263473064E-2</v>
      </c>
      <c r="J24" s="39">
        <f t="shared" si="18"/>
        <v>8.383233532934134E-2</v>
      </c>
      <c r="K24" s="39">
        <f t="shared" si="18"/>
        <v>0.12694610778443113</v>
      </c>
      <c r="L24" s="39">
        <f t="shared" si="18"/>
        <v>0.16766467065868268</v>
      </c>
      <c r="M24" s="39">
        <f t="shared" si="18"/>
        <v>0.19880239520958085</v>
      </c>
      <c r="N24" s="39">
        <f t="shared" si="18"/>
        <v>0.23952095808383234</v>
      </c>
      <c r="O24" s="39">
        <f t="shared" si="18"/>
        <v>0.23952095808383234</v>
      </c>
      <c r="P24" s="39">
        <f t="shared" si="18"/>
        <v>0.23952095808383234</v>
      </c>
      <c r="Q24" s="39">
        <f t="shared" si="18"/>
        <v>0.23952095808383234</v>
      </c>
      <c r="R24" s="39">
        <f t="shared" si="18"/>
        <v>0.23952095808383234</v>
      </c>
      <c r="S24" s="39">
        <f t="shared" si="18"/>
        <v>0.23952095808383234</v>
      </c>
      <c r="T24" s="39">
        <f t="shared" si="18"/>
        <v>0.23952095808383234</v>
      </c>
      <c r="U24" s="39">
        <f t="shared" si="18"/>
        <v>0.23952095808383234</v>
      </c>
      <c r="V24" s="39">
        <f t="shared" si="18"/>
        <v>0.23952095808383234</v>
      </c>
      <c r="W24" s="39">
        <f t="shared" si="18"/>
        <v>0.23952095808383234</v>
      </c>
      <c r="X24" s="39">
        <f t="shared" si="18"/>
        <v>0.23952095808383234</v>
      </c>
      <c r="Y24" s="39">
        <f t="shared" si="18"/>
        <v>0.23952095808383234</v>
      </c>
      <c r="Z24" s="39">
        <f t="shared" si="18"/>
        <v>0.23952095808383234</v>
      </c>
      <c r="AA24" s="39">
        <f t="shared" si="18"/>
        <v>0.23952095808383234</v>
      </c>
      <c r="AB24" s="39">
        <f t="shared" si="18"/>
        <v>0.23952095808383234</v>
      </c>
      <c r="AC24" s="39">
        <f t="shared" si="18"/>
        <v>0.19880239520958085</v>
      </c>
      <c r="AD24" s="39">
        <f t="shared" si="18"/>
        <v>0.16766467065868268</v>
      </c>
      <c r="AE24" s="39">
        <f t="shared" si="18"/>
        <v>0.12694610778443113</v>
      </c>
      <c r="AF24" s="39">
        <f t="shared" si="18"/>
        <v>8.383233532934134E-2</v>
      </c>
      <c r="AG24" s="39">
        <f t="shared" si="18"/>
        <v>6.7065868263473064E-2</v>
      </c>
      <c r="AH24" s="39">
        <f t="shared" si="18"/>
        <v>5.748502994011976E-2</v>
      </c>
      <c r="AI24" s="39">
        <f t="shared" si="18"/>
        <v>3.832335329341318E-2</v>
      </c>
      <c r="AJ24" s="39">
        <f t="shared" si="18"/>
        <v>2.6347305389221556E-2</v>
      </c>
      <c r="AK24" s="39">
        <f t="shared" si="18"/>
        <v>2.6347305389221556E-2</v>
      </c>
      <c r="AL24" s="39">
        <f t="shared" si="18"/>
        <v>2.6347305389221556E-2</v>
      </c>
      <c r="AM24" s="39">
        <f t="shared" si="18"/>
        <v>2.6347305389221556E-2</v>
      </c>
      <c r="AN24" s="39">
        <f t="shared" si="18"/>
        <v>0</v>
      </c>
    </row>
    <row r="25" spans="1:43" x14ac:dyDescent="0.2">
      <c r="B25" s="39">
        <f t="shared" ref="B25:AN25" si="19">B16/1000</f>
        <v>0</v>
      </c>
      <c r="C25" s="39">
        <f t="shared" si="19"/>
        <v>2.9940119760479045E-2</v>
      </c>
      <c r="D25" s="39">
        <f t="shared" si="19"/>
        <v>2.9940119760479045E-2</v>
      </c>
      <c r="E25" s="39">
        <f t="shared" si="19"/>
        <v>2.9940119760479045E-2</v>
      </c>
      <c r="F25" s="39">
        <f t="shared" si="19"/>
        <v>2.9940119760479045E-2</v>
      </c>
      <c r="G25" s="39">
        <f t="shared" si="19"/>
        <v>3.5928143712574849E-2</v>
      </c>
      <c r="H25" s="39">
        <f t="shared" si="19"/>
        <v>5.6886227544910184E-2</v>
      </c>
      <c r="I25" s="39">
        <f t="shared" si="19"/>
        <v>6.5868263473053884E-2</v>
      </c>
      <c r="J25" s="39">
        <f t="shared" si="19"/>
        <v>8.3832335329341326E-2</v>
      </c>
      <c r="K25" s="39">
        <f t="shared" si="19"/>
        <v>0.125748502994012</v>
      </c>
      <c r="L25" s="39">
        <f t="shared" si="19"/>
        <v>0.16167664670658682</v>
      </c>
      <c r="M25" s="39">
        <f t="shared" si="19"/>
        <v>0.19760479041916168</v>
      </c>
      <c r="N25" s="39">
        <f t="shared" si="19"/>
        <v>0.29940119760479039</v>
      </c>
      <c r="O25" s="39">
        <f t="shared" si="19"/>
        <v>0.29940119760479039</v>
      </c>
      <c r="P25" s="39">
        <f t="shared" si="19"/>
        <v>0.29940119760479039</v>
      </c>
      <c r="Q25" s="39">
        <f t="shared" si="19"/>
        <v>0.29940119760479039</v>
      </c>
      <c r="R25" s="39">
        <f t="shared" si="19"/>
        <v>0.29940119760479039</v>
      </c>
      <c r="S25" s="39">
        <f t="shared" si="19"/>
        <v>0.29940119760479039</v>
      </c>
      <c r="T25" s="39">
        <f t="shared" si="19"/>
        <v>0.29940119760479039</v>
      </c>
      <c r="U25" s="39">
        <f t="shared" si="19"/>
        <v>0.29940119760479039</v>
      </c>
      <c r="V25" s="39">
        <f t="shared" si="19"/>
        <v>0.29940119760479039</v>
      </c>
      <c r="W25" s="39">
        <f t="shared" si="19"/>
        <v>0.29940119760479039</v>
      </c>
      <c r="X25" s="39">
        <f t="shared" si="19"/>
        <v>0.29940119760479039</v>
      </c>
      <c r="Y25" s="39">
        <f t="shared" si="19"/>
        <v>0.29940119760479039</v>
      </c>
      <c r="Z25" s="39">
        <f t="shared" si="19"/>
        <v>0.29940119760479039</v>
      </c>
      <c r="AA25" s="39">
        <f t="shared" si="19"/>
        <v>0.29940119760479039</v>
      </c>
      <c r="AB25" s="39">
        <f t="shared" si="19"/>
        <v>0.29940119760479039</v>
      </c>
      <c r="AC25" s="39">
        <f t="shared" si="19"/>
        <v>0.19760479041916168</v>
      </c>
      <c r="AD25" s="39">
        <f t="shared" si="19"/>
        <v>0.16167664670658682</v>
      </c>
      <c r="AE25" s="39">
        <f t="shared" si="19"/>
        <v>0.125748502994012</v>
      </c>
      <c r="AF25" s="39">
        <f t="shared" si="19"/>
        <v>8.3832335329341326E-2</v>
      </c>
      <c r="AG25" s="39">
        <f t="shared" si="19"/>
        <v>6.5868263473053884E-2</v>
      </c>
      <c r="AH25" s="39">
        <f t="shared" si="19"/>
        <v>5.6886227544910184E-2</v>
      </c>
      <c r="AI25" s="39">
        <f t="shared" si="19"/>
        <v>3.5928143712574849E-2</v>
      </c>
      <c r="AJ25" s="39">
        <f t="shared" si="19"/>
        <v>2.9940119760479045E-2</v>
      </c>
      <c r="AK25" s="39">
        <f t="shared" si="19"/>
        <v>2.9940119760479045E-2</v>
      </c>
      <c r="AL25" s="39">
        <f t="shared" si="19"/>
        <v>2.9940119760479045E-2</v>
      </c>
      <c r="AM25" s="39">
        <f t="shared" si="19"/>
        <v>2.9940119760479045E-2</v>
      </c>
      <c r="AN25" s="39">
        <f t="shared" si="19"/>
        <v>0</v>
      </c>
    </row>
    <row r="26" spans="1:43" x14ac:dyDescent="0.2">
      <c r="B26" s="39">
        <f t="shared" ref="B26:AN26" si="20">B17/1000</f>
        <v>0</v>
      </c>
      <c r="C26" s="39">
        <f t="shared" si="20"/>
        <v>2.3952095808383235E-2</v>
      </c>
      <c r="D26" s="39">
        <f t="shared" si="20"/>
        <v>2.3952095808383235E-2</v>
      </c>
      <c r="E26" s="39">
        <f t="shared" si="20"/>
        <v>2.3952095808383235E-2</v>
      </c>
      <c r="F26" s="39">
        <f t="shared" si="20"/>
        <v>2.3952095808383235E-2</v>
      </c>
      <c r="G26" s="39">
        <f t="shared" si="20"/>
        <v>2.6946107784431138E-2</v>
      </c>
      <c r="H26" s="39">
        <f t="shared" si="20"/>
        <v>4.1916167664670663E-2</v>
      </c>
      <c r="I26" s="39">
        <f t="shared" si="20"/>
        <v>4.790419161676647E-2</v>
      </c>
      <c r="J26" s="39">
        <f t="shared" si="20"/>
        <v>5.9880239520958091E-2</v>
      </c>
      <c r="K26" s="39">
        <f t="shared" si="20"/>
        <v>8.982035928143714E-2</v>
      </c>
      <c r="L26" s="39">
        <f t="shared" si="20"/>
        <v>0.11976047904191618</v>
      </c>
      <c r="M26" s="39">
        <f t="shared" si="20"/>
        <v>0.1437125748502994</v>
      </c>
      <c r="N26" s="39">
        <f t="shared" si="20"/>
        <v>0.22754491017964074</v>
      </c>
      <c r="O26" s="39">
        <f t="shared" si="20"/>
        <v>0.22754491017964074</v>
      </c>
      <c r="P26" s="39">
        <f t="shared" si="20"/>
        <v>0.22754491017964074</v>
      </c>
      <c r="Q26" s="39">
        <f t="shared" si="20"/>
        <v>0.22754491017964074</v>
      </c>
      <c r="R26" s="39">
        <f t="shared" si="20"/>
        <v>0.22754491017964074</v>
      </c>
      <c r="S26" s="39">
        <f t="shared" si="20"/>
        <v>0.22754491017964074</v>
      </c>
      <c r="T26" s="39">
        <f t="shared" si="20"/>
        <v>0.22754491017964074</v>
      </c>
      <c r="U26" s="39">
        <f t="shared" si="20"/>
        <v>0.22754491017964074</v>
      </c>
      <c r="V26" s="39">
        <f t="shared" si="20"/>
        <v>0.22754491017964074</v>
      </c>
      <c r="W26" s="39">
        <f t="shared" si="20"/>
        <v>0.22754491017964074</v>
      </c>
      <c r="X26" s="39">
        <f t="shared" si="20"/>
        <v>0.22754491017964074</v>
      </c>
      <c r="Y26" s="39">
        <f t="shared" si="20"/>
        <v>0.22754491017964074</v>
      </c>
      <c r="Z26" s="39">
        <f t="shared" si="20"/>
        <v>0.22754491017964074</v>
      </c>
      <c r="AA26" s="39">
        <f t="shared" si="20"/>
        <v>0.22754491017964074</v>
      </c>
      <c r="AB26" s="39">
        <f t="shared" si="20"/>
        <v>0.22754491017964074</v>
      </c>
      <c r="AC26" s="39">
        <f t="shared" si="20"/>
        <v>0.1437125748502994</v>
      </c>
      <c r="AD26" s="39">
        <f t="shared" si="20"/>
        <v>0.11976047904191618</v>
      </c>
      <c r="AE26" s="39">
        <f t="shared" si="20"/>
        <v>8.982035928143714E-2</v>
      </c>
      <c r="AF26" s="39">
        <f t="shared" si="20"/>
        <v>5.9880239520958091E-2</v>
      </c>
      <c r="AG26" s="39">
        <f t="shared" si="20"/>
        <v>4.790419161676647E-2</v>
      </c>
      <c r="AH26" s="39">
        <f t="shared" si="20"/>
        <v>4.1916167664670663E-2</v>
      </c>
      <c r="AI26" s="39">
        <f t="shared" si="20"/>
        <v>2.6946107784431138E-2</v>
      </c>
      <c r="AJ26" s="39">
        <f t="shared" si="20"/>
        <v>2.3952095808383235E-2</v>
      </c>
      <c r="AK26" s="39">
        <f t="shared" si="20"/>
        <v>2.3952095808383235E-2</v>
      </c>
      <c r="AL26" s="39">
        <f t="shared" si="20"/>
        <v>2.3952095808383235E-2</v>
      </c>
      <c r="AM26" s="39">
        <f t="shared" si="20"/>
        <v>2.3952095808383235E-2</v>
      </c>
      <c r="AN26" s="39">
        <f t="shared" si="20"/>
        <v>0</v>
      </c>
      <c r="AO26" s="34">
        <f>AO21*0.7</f>
        <v>25.952395209580839</v>
      </c>
    </row>
    <row r="27" spans="1:43" x14ac:dyDescent="0.2">
      <c r="B27" s="39">
        <f t="shared" ref="B27:AN27" si="21">B18/1000</f>
        <v>0</v>
      </c>
      <c r="C27" s="39">
        <f t="shared" si="21"/>
        <v>1.7964071856287425E-2</v>
      </c>
      <c r="D27" s="39">
        <f t="shared" si="21"/>
        <v>1.7964071856287425E-2</v>
      </c>
      <c r="E27" s="39">
        <f t="shared" si="21"/>
        <v>1.7964071856287425E-2</v>
      </c>
      <c r="F27" s="39">
        <f t="shared" si="21"/>
        <v>1.7964071856287425E-2</v>
      </c>
      <c r="G27" s="39">
        <f t="shared" si="21"/>
        <v>2.0958083832335331E-2</v>
      </c>
      <c r="H27" s="39">
        <f t="shared" si="21"/>
        <v>2.6946107784431138E-2</v>
      </c>
      <c r="I27" s="39">
        <f t="shared" si="21"/>
        <v>3.2934131736526942E-2</v>
      </c>
      <c r="J27" s="39">
        <f t="shared" si="21"/>
        <v>4.1916167664670663E-2</v>
      </c>
      <c r="K27" s="39">
        <f t="shared" si="21"/>
        <v>5.9880239520958091E-2</v>
      </c>
      <c r="L27" s="39">
        <f t="shared" si="21"/>
        <v>8.3832335329341326E-2</v>
      </c>
      <c r="M27" s="39">
        <f t="shared" si="21"/>
        <v>9.880239520958084E-2</v>
      </c>
      <c r="N27" s="39">
        <f t="shared" si="21"/>
        <v>0.15868263473053892</v>
      </c>
      <c r="O27" s="39">
        <f t="shared" si="21"/>
        <v>0.15868263473053892</v>
      </c>
      <c r="P27" s="39">
        <f t="shared" si="21"/>
        <v>0.15868263473053892</v>
      </c>
      <c r="Q27" s="39">
        <f t="shared" si="21"/>
        <v>0.15868263473053892</v>
      </c>
      <c r="R27" s="39">
        <f t="shared" si="21"/>
        <v>0.15868263473053892</v>
      </c>
      <c r="S27" s="39">
        <f t="shared" si="21"/>
        <v>0.15868263473053892</v>
      </c>
      <c r="T27" s="39">
        <f t="shared" si="21"/>
        <v>0.15868263473053892</v>
      </c>
      <c r="U27" s="39">
        <f t="shared" si="21"/>
        <v>0.15868263473053892</v>
      </c>
      <c r="V27" s="39">
        <f t="shared" si="21"/>
        <v>0.15868263473053892</v>
      </c>
      <c r="W27" s="39">
        <f t="shared" si="21"/>
        <v>0.15868263473053892</v>
      </c>
      <c r="X27" s="39">
        <f t="shared" si="21"/>
        <v>0.15868263473053892</v>
      </c>
      <c r="Y27" s="39">
        <f t="shared" si="21"/>
        <v>0.15868263473053892</v>
      </c>
      <c r="Z27" s="39">
        <f t="shared" si="21"/>
        <v>0.15868263473053892</v>
      </c>
      <c r="AA27" s="39">
        <f t="shared" si="21"/>
        <v>0.15868263473053892</v>
      </c>
      <c r="AB27" s="39">
        <f t="shared" si="21"/>
        <v>0.15868263473053892</v>
      </c>
      <c r="AC27" s="39">
        <f t="shared" si="21"/>
        <v>9.880239520958084E-2</v>
      </c>
      <c r="AD27" s="39">
        <f t="shared" si="21"/>
        <v>8.3832335329341326E-2</v>
      </c>
      <c r="AE27" s="39">
        <f t="shared" si="21"/>
        <v>5.9880239520958091E-2</v>
      </c>
      <c r="AF27" s="39">
        <f t="shared" si="21"/>
        <v>4.1916167664670663E-2</v>
      </c>
      <c r="AG27" s="39">
        <f t="shared" si="21"/>
        <v>3.2934131736526942E-2</v>
      </c>
      <c r="AH27" s="39">
        <f t="shared" si="21"/>
        <v>2.6946107784431138E-2</v>
      </c>
      <c r="AI27" s="39">
        <f t="shared" si="21"/>
        <v>2.0958083832335331E-2</v>
      </c>
      <c r="AJ27" s="39">
        <f t="shared" si="21"/>
        <v>1.7964071856287425E-2</v>
      </c>
      <c r="AK27" s="39">
        <f t="shared" si="21"/>
        <v>1.7964071856287425E-2</v>
      </c>
      <c r="AL27" s="39">
        <f t="shared" si="21"/>
        <v>1.7964071856287425E-2</v>
      </c>
      <c r="AM27" s="39">
        <f t="shared" si="21"/>
        <v>1.7964071856287425E-2</v>
      </c>
      <c r="AN27" s="39">
        <f t="shared" si="21"/>
        <v>0</v>
      </c>
    </row>
    <row r="28" spans="1:43" x14ac:dyDescent="0.2">
      <c r="B28" s="39">
        <f t="shared" ref="B28:AN28" si="22">B19/1000</f>
        <v>0</v>
      </c>
      <c r="C28" s="39">
        <f t="shared" si="22"/>
        <v>0</v>
      </c>
      <c r="D28" s="39">
        <f t="shared" si="22"/>
        <v>0</v>
      </c>
      <c r="E28" s="39">
        <f t="shared" si="22"/>
        <v>0</v>
      </c>
      <c r="F28" s="39">
        <f t="shared" si="22"/>
        <v>0</v>
      </c>
      <c r="G28" s="39">
        <f t="shared" si="22"/>
        <v>0</v>
      </c>
      <c r="H28" s="39">
        <f t="shared" si="22"/>
        <v>0</v>
      </c>
      <c r="I28" s="39">
        <f t="shared" si="22"/>
        <v>0</v>
      </c>
      <c r="J28" s="39">
        <f t="shared" si="22"/>
        <v>0</v>
      </c>
      <c r="K28" s="39">
        <f t="shared" si="22"/>
        <v>0</v>
      </c>
      <c r="L28" s="39">
        <f t="shared" si="22"/>
        <v>0</v>
      </c>
      <c r="M28" s="39">
        <f t="shared" si="22"/>
        <v>0</v>
      </c>
      <c r="N28" s="39">
        <f t="shared" si="22"/>
        <v>0</v>
      </c>
      <c r="O28" s="39">
        <f t="shared" si="22"/>
        <v>0</v>
      </c>
      <c r="P28" s="39">
        <f t="shared" si="22"/>
        <v>0</v>
      </c>
      <c r="Q28" s="39">
        <f t="shared" si="22"/>
        <v>0</v>
      </c>
      <c r="R28" s="39">
        <f t="shared" si="22"/>
        <v>0</v>
      </c>
      <c r="S28" s="39">
        <f t="shared" si="22"/>
        <v>0</v>
      </c>
      <c r="T28" s="39">
        <f t="shared" si="22"/>
        <v>0</v>
      </c>
      <c r="U28" s="39">
        <f t="shared" si="22"/>
        <v>0</v>
      </c>
      <c r="V28" s="39">
        <f t="shared" si="22"/>
        <v>0</v>
      </c>
      <c r="W28" s="39">
        <f t="shared" si="22"/>
        <v>0</v>
      </c>
      <c r="X28" s="39">
        <f t="shared" si="22"/>
        <v>0</v>
      </c>
      <c r="Y28" s="39">
        <f t="shared" si="22"/>
        <v>0</v>
      </c>
      <c r="Z28" s="39">
        <f t="shared" si="22"/>
        <v>0</v>
      </c>
      <c r="AA28" s="39">
        <f t="shared" si="22"/>
        <v>0</v>
      </c>
      <c r="AB28" s="39">
        <f t="shared" si="22"/>
        <v>0</v>
      </c>
      <c r="AC28" s="39">
        <f t="shared" si="22"/>
        <v>0</v>
      </c>
      <c r="AD28" s="39">
        <f t="shared" si="22"/>
        <v>0</v>
      </c>
      <c r="AE28" s="39">
        <f t="shared" si="22"/>
        <v>0</v>
      </c>
      <c r="AF28" s="39">
        <f t="shared" si="22"/>
        <v>0</v>
      </c>
      <c r="AG28" s="39">
        <f t="shared" si="22"/>
        <v>0</v>
      </c>
      <c r="AH28" s="39">
        <f t="shared" si="22"/>
        <v>0</v>
      </c>
      <c r="AI28" s="39">
        <f t="shared" si="22"/>
        <v>0</v>
      </c>
      <c r="AJ28" s="39">
        <f t="shared" si="22"/>
        <v>0</v>
      </c>
      <c r="AK28" s="39">
        <f t="shared" si="22"/>
        <v>0</v>
      </c>
      <c r="AL28" s="39">
        <f t="shared" si="22"/>
        <v>0</v>
      </c>
      <c r="AM28" s="39">
        <f t="shared" si="22"/>
        <v>0</v>
      </c>
      <c r="AN28" s="39">
        <f t="shared" si="22"/>
        <v>0</v>
      </c>
    </row>
    <row r="29" spans="1:43" x14ac:dyDescent="0.2">
      <c r="B29" s="40" t="s">
        <v>14</v>
      </c>
      <c r="C29" s="40" t="s">
        <v>15</v>
      </c>
      <c r="D29" s="40" t="s">
        <v>16</v>
      </c>
      <c r="E29" s="40" t="s">
        <v>17</v>
      </c>
      <c r="F29" s="40" t="s">
        <v>18</v>
      </c>
      <c r="G29" s="40" t="s">
        <v>19</v>
      </c>
      <c r="H29" s="40" t="s">
        <v>20</v>
      </c>
      <c r="I29" s="40" t="s">
        <v>21</v>
      </c>
      <c r="J29" s="40" t="s">
        <v>22</v>
      </c>
      <c r="K29" s="40" t="s">
        <v>23</v>
      </c>
      <c r="L29" s="40" t="s">
        <v>24</v>
      </c>
      <c r="M29" s="40" t="s">
        <v>25</v>
      </c>
      <c r="N29" s="40" t="s">
        <v>26</v>
      </c>
      <c r="O29" s="40" t="s">
        <v>27</v>
      </c>
      <c r="P29" s="40" t="s">
        <v>28</v>
      </c>
      <c r="Q29" s="40" t="s">
        <v>29</v>
      </c>
      <c r="R29" s="40" t="s">
        <v>30</v>
      </c>
      <c r="S29" s="40" t="s">
        <v>31</v>
      </c>
      <c r="T29" s="40" t="s">
        <v>32</v>
      </c>
      <c r="U29" s="40" t="s">
        <v>33</v>
      </c>
      <c r="V29" s="40" t="s">
        <v>34</v>
      </c>
      <c r="W29" s="40" t="s">
        <v>35</v>
      </c>
      <c r="X29" s="40" t="s">
        <v>36</v>
      </c>
      <c r="Y29" s="40" t="s">
        <v>37</v>
      </c>
      <c r="Z29" s="40" t="s">
        <v>38</v>
      </c>
      <c r="AA29" s="40" t="s">
        <v>39</v>
      </c>
      <c r="AB29" s="40" t="s">
        <v>40</v>
      </c>
      <c r="AC29" s="40" t="s">
        <v>41</v>
      </c>
      <c r="AD29" s="40" t="s">
        <v>42</v>
      </c>
      <c r="AE29" s="40" t="s">
        <v>43</v>
      </c>
      <c r="AF29" s="40" t="s">
        <v>44</v>
      </c>
      <c r="AG29" s="40" t="s">
        <v>45</v>
      </c>
      <c r="AH29" s="40" t="s">
        <v>46</v>
      </c>
      <c r="AI29" s="40" t="s">
        <v>47</v>
      </c>
      <c r="AJ29" s="40" t="s">
        <v>48</v>
      </c>
      <c r="AK29" s="40" t="s">
        <v>49</v>
      </c>
      <c r="AL29" s="40" t="s">
        <v>50</v>
      </c>
      <c r="AM29" s="40" t="s">
        <v>51</v>
      </c>
      <c r="AN29" s="40" t="s">
        <v>52</v>
      </c>
    </row>
    <row r="30" spans="1:43" x14ac:dyDescent="0.2">
      <c r="B30" s="39">
        <f>B21*0.7</f>
        <v>0</v>
      </c>
      <c r="C30" s="39">
        <f t="shared" ref="C30:AN30" si="23">C21*0.7</f>
        <v>3.1856287425149697E-2</v>
      </c>
      <c r="D30" s="39">
        <f t="shared" si="23"/>
        <v>3.1856287425149697E-2</v>
      </c>
      <c r="E30" s="39">
        <f t="shared" si="23"/>
        <v>3.1856287425149697E-2</v>
      </c>
      <c r="F30" s="39">
        <f t="shared" si="23"/>
        <v>3.1856287425149697E-2</v>
      </c>
      <c r="G30" s="39">
        <f t="shared" si="23"/>
        <v>4.3592814371257484E-2</v>
      </c>
      <c r="H30" s="39">
        <f t="shared" si="23"/>
        <v>6.3712574850299394E-2</v>
      </c>
      <c r="I30" s="39">
        <f t="shared" si="23"/>
        <v>7.5449101796407181E-2</v>
      </c>
      <c r="J30" s="39">
        <f t="shared" si="23"/>
        <v>9.892215568862274E-2</v>
      </c>
      <c r="K30" s="39">
        <f t="shared" si="23"/>
        <v>0.14251497005988023</v>
      </c>
      <c r="L30" s="39">
        <f t="shared" si="23"/>
        <v>0.16766467065868262</v>
      </c>
      <c r="M30" s="39">
        <f t="shared" si="23"/>
        <v>0.16766467065868262</v>
      </c>
      <c r="N30" s="39">
        <f t="shared" si="23"/>
        <v>0.16766467065868262</v>
      </c>
      <c r="O30" s="39">
        <f t="shared" si="23"/>
        <v>0.16766467065868262</v>
      </c>
      <c r="P30" s="39">
        <f t="shared" si="23"/>
        <v>0.16766467065868262</v>
      </c>
      <c r="Q30" s="39">
        <f t="shared" si="23"/>
        <v>0.16766467065868262</v>
      </c>
      <c r="R30" s="39">
        <f t="shared" si="23"/>
        <v>0.16766467065868262</v>
      </c>
      <c r="S30" s="39">
        <f t="shared" si="23"/>
        <v>0.16766467065868262</v>
      </c>
      <c r="T30" s="39">
        <f t="shared" si="23"/>
        <v>0.16766467065868262</v>
      </c>
      <c r="U30" s="39">
        <f t="shared" si="23"/>
        <v>0.16766467065868262</v>
      </c>
      <c r="V30" s="39">
        <f t="shared" si="23"/>
        <v>0.16766467065868262</v>
      </c>
      <c r="W30" s="39">
        <f t="shared" si="23"/>
        <v>0.16766467065868262</v>
      </c>
      <c r="X30" s="39">
        <f t="shared" si="23"/>
        <v>0.16766467065868262</v>
      </c>
      <c r="Y30" s="39">
        <f t="shared" si="23"/>
        <v>0.16766467065868262</v>
      </c>
      <c r="Z30" s="39">
        <f t="shared" si="23"/>
        <v>0.16766467065868262</v>
      </c>
      <c r="AA30" s="39">
        <f t="shared" si="23"/>
        <v>0.16766467065868262</v>
      </c>
      <c r="AB30" s="39">
        <f t="shared" si="23"/>
        <v>0.16766467065868262</v>
      </c>
      <c r="AC30" s="39">
        <f t="shared" si="23"/>
        <v>0.16766467065868262</v>
      </c>
      <c r="AD30" s="39">
        <f t="shared" si="23"/>
        <v>0.16766467065868262</v>
      </c>
      <c r="AE30" s="39">
        <f t="shared" si="23"/>
        <v>0.14251497005988023</v>
      </c>
      <c r="AF30" s="39">
        <f t="shared" si="23"/>
        <v>9.892215568862274E-2</v>
      </c>
      <c r="AG30" s="39">
        <f t="shared" si="23"/>
        <v>7.5449101796407181E-2</v>
      </c>
      <c r="AH30" s="39">
        <f t="shared" si="23"/>
        <v>6.3712574850299394E-2</v>
      </c>
      <c r="AI30" s="39">
        <f t="shared" si="23"/>
        <v>4.3592814371257484E-2</v>
      </c>
      <c r="AJ30" s="39">
        <f t="shared" si="23"/>
        <v>3.1856287425149697E-2</v>
      </c>
      <c r="AK30" s="39">
        <f t="shared" si="23"/>
        <v>3.1856287425149697E-2</v>
      </c>
      <c r="AL30" s="39">
        <f t="shared" si="23"/>
        <v>3.1856287425149697E-2</v>
      </c>
      <c r="AM30" s="39">
        <f t="shared" si="23"/>
        <v>3.1856287425149697E-2</v>
      </c>
      <c r="AN30" s="39">
        <f t="shared" si="23"/>
        <v>0</v>
      </c>
    </row>
    <row r="31" spans="1:43" x14ac:dyDescent="0.2">
      <c r="B31" s="39">
        <f t="shared" ref="B31:AN31" si="24">B22*0.7</f>
        <v>0</v>
      </c>
      <c r="C31" s="39">
        <f t="shared" si="24"/>
        <v>2.8502994011976045E-2</v>
      </c>
      <c r="D31" s="39">
        <f t="shared" si="24"/>
        <v>2.8502994011976045E-2</v>
      </c>
      <c r="E31" s="39">
        <f t="shared" si="24"/>
        <v>2.8502994011976045E-2</v>
      </c>
      <c r="F31" s="39">
        <f t="shared" si="24"/>
        <v>2.8502994011976045E-2</v>
      </c>
      <c r="G31" s="39">
        <f t="shared" si="24"/>
        <v>3.6886227544910173E-2</v>
      </c>
      <c r="H31" s="39">
        <f t="shared" si="24"/>
        <v>5.7005988023952091E-2</v>
      </c>
      <c r="I31" s="39">
        <f t="shared" si="24"/>
        <v>6.874251497005987E-2</v>
      </c>
      <c r="J31" s="39">
        <f t="shared" si="24"/>
        <v>8.5508982035928147E-2</v>
      </c>
      <c r="K31" s="39">
        <f t="shared" si="24"/>
        <v>0.12239520958083833</v>
      </c>
      <c r="L31" s="39">
        <f t="shared" si="24"/>
        <v>0.16766467065868262</v>
      </c>
      <c r="M31" s="39">
        <f t="shared" si="24"/>
        <v>0.16766467065868262</v>
      </c>
      <c r="N31" s="39">
        <f t="shared" si="24"/>
        <v>0.16766467065868262</v>
      </c>
      <c r="O31" s="39">
        <f t="shared" si="24"/>
        <v>0.16766467065868262</v>
      </c>
      <c r="P31" s="39">
        <f t="shared" si="24"/>
        <v>0.16766467065868262</v>
      </c>
      <c r="Q31" s="39">
        <f t="shared" si="24"/>
        <v>0.16766467065868262</v>
      </c>
      <c r="R31" s="39">
        <f t="shared" si="24"/>
        <v>0.16766467065868262</v>
      </c>
      <c r="S31" s="39">
        <f t="shared" si="24"/>
        <v>0.16766467065868262</v>
      </c>
      <c r="T31" s="39">
        <f t="shared" si="24"/>
        <v>0.16766467065868262</v>
      </c>
      <c r="U31" s="39">
        <f t="shared" si="24"/>
        <v>0.16766467065868262</v>
      </c>
      <c r="V31" s="39">
        <f t="shared" si="24"/>
        <v>0.16766467065868262</v>
      </c>
      <c r="W31" s="39">
        <f t="shared" si="24"/>
        <v>0.16766467065868262</v>
      </c>
      <c r="X31" s="39">
        <f t="shared" si="24"/>
        <v>0.16766467065868262</v>
      </c>
      <c r="Y31" s="39">
        <f t="shared" si="24"/>
        <v>0.16766467065868262</v>
      </c>
      <c r="Z31" s="39">
        <f t="shared" si="24"/>
        <v>0.16766467065868262</v>
      </c>
      <c r="AA31" s="39">
        <f t="shared" si="24"/>
        <v>0.16766467065868262</v>
      </c>
      <c r="AB31" s="39">
        <f t="shared" si="24"/>
        <v>0.16766467065868262</v>
      </c>
      <c r="AC31" s="39">
        <f t="shared" si="24"/>
        <v>0.16766467065868262</v>
      </c>
      <c r="AD31" s="39">
        <f t="shared" si="24"/>
        <v>0.16766467065868262</v>
      </c>
      <c r="AE31" s="39">
        <f t="shared" si="24"/>
        <v>0.12239520958083833</v>
      </c>
      <c r="AF31" s="39">
        <f t="shared" si="24"/>
        <v>8.5508982035928147E-2</v>
      </c>
      <c r="AG31" s="39">
        <f t="shared" si="24"/>
        <v>6.874251497005987E-2</v>
      </c>
      <c r="AH31" s="39">
        <f t="shared" si="24"/>
        <v>5.7005988023952091E-2</v>
      </c>
      <c r="AI31" s="39">
        <f t="shared" si="24"/>
        <v>3.6886227544910173E-2</v>
      </c>
      <c r="AJ31" s="39">
        <f t="shared" si="24"/>
        <v>2.8502994011976045E-2</v>
      </c>
      <c r="AK31" s="39">
        <f t="shared" si="24"/>
        <v>2.8502994011976045E-2</v>
      </c>
      <c r="AL31" s="39">
        <f t="shared" si="24"/>
        <v>2.8502994011976045E-2</v>
      </c>
      <c r="AM31" s="39">
        <f t="shared" si="24"/>
        <v>2.8502994011976045E-2</v>
      </c>
      <c r="AN31" s="39">
        <f t="shared" si="24"/>
        <v>0</v>
      </c>
    </row>
    <row r="32" spans="1:43" x14ac:dyDescent="0.2">
      <c r="B32" s="39">
        <f t="shared" ref="B32:AN32" si="25">B23*0.7</f>
        <v>0</v>
      </c>
      <c r="C32" s="39">
        <f t="shared" si="25"/>
        <v>2.3473053892215569E-2</v>
      </c>
      <c r="D32" s="39">
        <f t="shared" si="25"/>
        <v>2.3473053892215569E-2</v>
      </c>
      <c r="E32" s="39">
        <f t="shared" si="25"/>
        <v>2.3473053892215569E-2</v>
      </c>
      <c r="F32" s="39">
        <f t="shared" si="25"/>
        <v>2.3473053892215569E-2</v>
      </c>
      <c r="G32" s="39">
        <f t="shared" si="25"/>
        <v>3.1856287425149697E-2</v>
      </c>
      <c r="H32" s="39">
        <f t="shared" si="25"/>
        <v>4.6946107784431139E-2</v>
      </c>
      <c r="I32" s="39">
        <f t="shared" si="25"/>
        <v>5.5329341317365263E-2</v>
      </c>
      <c r="J32" s="39">
        <f t="shared" si="25"/>
        <v>7.3772455089820346E-2</v>
      </c>
      <c r="K32" s="39">
        <f t="shared" si="25"/>
        <v>0.10227544910179641</v>
      </c>
      <c r="L32" s="39">
        <f t="shared" si="25"/>
        <v>0.13916167664670659</v>
      </c>
      <c r="M32" s="39">
        <f t="shared" si="25"/>
        <v>0.16766467065868262</v>
      </c>
      <c r="N32" s="39">
        <f t="shared" si="25"/>
        <v>0.16766467065868262</v>
      </c>
      <c r="O32" s="39">
        <f t="shared" si="25"/>
        <v>0.16766467065868262</v>
      </c>
      <c r="P32" s="39">
        <f t="shared" si="25"/>
        <v>0.16766467065868262</v>
      </c>
      <c r="Q32" s="39">
        <f t="shared" si="25"/>
        <v>0.16766467065868262</v>
      </c>
      <c r="R32" s="39">
        <f t="shared" si="25"/>
        <v>0.16766467065868262</v>
      </c>
      <c r="S32" s="39">
        <f t="shared" si="25"/>
        <v>0.16766467065868262</v>
      </c>
      <c r="T32" s="39">
        <f t="shared" si="25"/>
        <v>0.16766467065868262</v>
      </c>
      <c r="U32" s="39">
        <f t="shared" si="25"/>
        <v>0.16766467065868262</v>
      </c>
      <c r="V32" s="39">
        <f t="shared" si="25"/>
        <v>0.16766467065868262</v>
      </c>
      <c r="W32" s="39">
        <f t="shared" si="25"/>
        <v>0.16766467065868262</v>
      </c>
      <c r="X32" s="39">
        <f t="shared" si="25"/>
        <v>0.16766467065868262</v>
      </c>
      <c r="Y32" s="39">
        <f t="shared" si="25"/>
        <v>0.16766467065868262</v>
      </c>
      <c r="Z32" s="39">
        <f t="shared" si="25"/>
        <v>0.16766467065868262</v>
      </c>
      <c r="AA32" s="39">
        <f t="shared" si="25"/>
        <v>0.16766467065868262</v>
      </c>
      <c r="AB32" s="39">
        <f t="shared" si="25"/>
        <v>0.16766467065868262</v>
      </c>
      <c r="AC32" s="39">
        <f t="shared" si="25"/>
        <v>0.16766467065868262</v>
      </c>
      <c r="AD32" s="39">
        <f t="shared" si="25"/>
        <v>0.13916167664670659</v>
      </c>
      <c r="AE32" s="39">
        <f t="shared" si="25"/>
        <v>0.10227544910179641</v>
      </c>
      <c r="AF32" s="39">
        <f t="shared" si="25"/>
        <v>7.3772455089820346E-2</v>
      </c>
      <c r="AG32" s="39">
        <f t="shared" si="25"/>
        <v>5.5329341317365263E-2</v>
      </c>
      <c r="AH32" s="39">
        <f t="shared" si="25"/>
        <v>4.6946107784431139E-2</v>
      </c>
      <c r="AI32" s="39">
        <f t="shared" si="25"/>
        <v>3.1856287425149697E-2</v>
      </c>
      <c r="AJ32" s="39">
        <f t="shared" si="25"/>
        <v>2.3473053892215569E-2</v>
      </c>
      <c r="AK32" s="39">
        <f t="shared" si="25"/>
        <v>2.3473053892215569E-2</v>
      </c>
      <c r="AL32" s="39">
        <f t="shared" si="25"/>
        <v>2.3473053892215569E-2</v>
      </c>
      <c r="AM32" s="39">
        <f t="shared" si="25"/>
        <v>2.3473053892215569E-2</v>
      </c>
      <c r="AN32" s="39">
        <f t="shared" si="25"/>
        <v>0</v>
      </c>
    </row>
    <row r="33" spans="1:41" x14ac:dyDescent="0.2">
      <c r="B33" s="39">
        <f t="shared" ref="B33:AN33" si="26">B24*0.7</f>
        <v>0</v>
      </c>
      <c r="C33" s="39">
        <f t="shared" si="26"/>
        <v>1.8443113772455087E-2</v>
      </c>
      <c r="D33" s="39">
        <f t="shared" si="26"/>
        <v>1.8443113772455087E-2</v>
      </c>
      <c r="E33" s="39">
        <f t="shared" si="26"/>
        <v>1.8443113772455087E-2</v>
      </c>
      <c r="F33" s="39">
        <f t="shared" si="26"/>
        <v>1.8443113772455087E-2</v>
      </c>
      <c r="G33" s="39">
        <f t="shared" si="26"/>
        <v>2.6826347305389225E-2</v>
      </c>
      <c r="H33" s="39">
        <f t="shared" si="26"/>
        <v>4.0239520958083828E-2</v>
      </c>
      <c r="I33" s="39">
        <f t="shared" si="26"/>
        <v>4.6946107784431139E-2</v>
      </c>
      <c r="J33" s="39">
        <f t="shared" si="26"/>
        <v>5.8682634730538932E-2</v>
      </c>
      <c r="K33" s="39">
        <f t="shared" si="26"/>
        <v>8.8862275449101788E-2</v>
      </c>
      <c r="L33" s="39">
        <f t="shared" si="26"/>
        <v>0.11736526946107786</v>
      </c>
      <c r="M33" s="39">
        <f t="shared" si="26"/>
        <v>0.13916167664670659</v>
      </c>
      <c r="N33" s="39">
        <f t="shared" si="26"/>
        <v>0.16766467065868262</v>
      </c>
      <c r="O33" s="39">
        <f t="shared" si="26"/>
        <v>0.16766467065868262</v>
      </c>
      <c r="P33" s="39">
        <f t="shared" si="26"/>
        <v>0.16766467065868262</v>
      </c>
      <c r="Q33" s="39">
        <f t="shared" si="26"/>
        <v>0.16766467065868262</v>
      </c>
      <c r="R33" s="39">
        <f t="shared" si="26"/>
        <v>0.16766467065868262</v>
      </c>
      <c r="S33" s="39">
        <f t="shared" si="26"/>
        <v>0.16766467065868262</v>
      </c>
      <c r="T33" s="39">
        <f t="shared" si="26"/>
        <v>0.16766467065868262</v>
      </c>
      <c r="U33" s="39">
        <f t="shared" si="26"/>
        <v>0.16766467065868262</v>
      </c>
      <c r="V33" s="39">
        <f t="shared" si="26"/>
        <v>0.16766467065868262</v>
      </c>
      <c r="W33" s="39">
        <f t="shared" si="26"/>
        <v>0.16766467065868262</v>
      </c>
      <c r="X33" s="39">
        <f t="shared" si="26"/>
        <v>0.16766467065868262</v>
      </c>
      <c r="Y33" s="39">
        <f t="shared" si="26"/>
        <v>0.16766467065868262</v>
      </c>
      <c r="Z33" s="39">
        <f t="shared" si="26"/>
        <v>0.16766467065868262</v>
      </c>
      <c r="AA33" s="39">
        <f t="shared" si="26"/>
        <v>0.16766467065868262</v>
      </c>
      <c r="AB33" s="39">
        <f t="shared" si="26"/>
        <v>0.16766467065868262</v>
      </c>
      <c r="AC33" s="39">
        <f t="shared" si="26"/>
        <v>0.13916167664670659</v>
      </c>
      <c r="AD33" s="39">
        <f t="shared" si="26"/>
        <v>0.11736526946107786</v>
      </c>
      <c r="AE33" s="39">
        <f t="shared" si="26"/>
        <v>8.8862275449101788E-2</v>
      </c>
      <c r="AF33" s="39">
        <f t="shared" si="26"/>
        <v>5.8682634730538932E-2</v>
      </c>
      <c r="AG33" s="39">
        <f t="shared" si="26"/>
        <v>4.6946107784431139E-2</v>
      </c>
      <c r="AH33" s="39">
        <f t="shared" si="26"/>
        <v>4.0239520958083828E-2</v>
      </c>
      <c r="AI33" s="39">
        <f t="shared" si="26"/>
        <v>2.6826347305389225E-2</v>
      </c>
      <c r="AJ33" s="39">
        <f t="shared" si="26"/>
        <v>1.8443113772455087E-2</v>
      </c>
      <c r="AK33" s="39">
        <f t="shared" si="26"/>
        <v>1.8443113772455087E-2</v>
      </c>
      <c r="AL33" s="39">
        <f t="shared" si="26"/>
        <v>1.8443113772455087E-2</v>
      </c>
      <c r="AM33" s="39">
        <f t="shared" si="26"/>
        <v>1.8443113772455087E-2</v>
      </c>
      <c r="AN33" s="39">
        <f t="shared" si="26"/>
        <v>0</v>
      </c>
    </row>
    <row r="34" spans="1:41" x14ac:dyDescent="0.2">
      <c r="B34" s="39">
        <f t="shared" ref="B34:AN34" si="27">B25*0.7</f>
        <v>0</v>
      </c>
      <c r="C34" s="39">
        <f t="shared" si="27"/>
        <v>2.0958083832335331E-2</v>
      </c>
      <c r="D34" s="39">
        <f t="shared" si="27"/>
        <v>2.0958083832335331E-2</v>
      </c>
      <c r="E34" s="39">
        <f t="shared" si="27"/>
        <v>2.0958083832335331E-2</v>
      </c>
      <c r="F34" s="39">
        <f t="shared" si="27"/>
        <v>2.0958083832335331E-2</v>
      </c>
      <c r="G34" s="39">
        <f t="shared" si="27"/>
        <v>2.5149700598802394E-2</v>
      </c>
      <c r="H34" s="39">
        <f t="shared" si="27"/>
        <v>3.9820359281437123E-2</v>
      </c>
      <c r="I34" s="39">
        <f t="shared" si="27"/>
        <v>4.6107784431137715E-2</v>
      </c>
      <c r="J34" s="39">
        <f t="shared" si="27"/>
        <v>5.8682634730538925E-2</v>
      </c>
      <c r="K34" s="39">
        <f t="shared" si="27"/>
        <v>8.8023952095808392E-2</v>
      </c>
      <c r="L34" s="39">
        <f t="shared" si="27"/>
        <v>0.11317365269461077</v>
      </c>
      <c r="M34" s="39">
        <f t="shared" si="27"/>
        <v>0.13832335329341316</v>
      </c>
      <c r="N34" s="39">
        <f t="shared" si="27"/>
        <v>0.20958083832335325</v>
      </c>
      <c r="O34" s="39">
        <f t="shared" si="27"/>
        <v>0.20958083832335325</v>
      </c>
      <c r="P34" s="39">
        <f t="shared" si="27"/>
        <v>0.20958083832335325</v>
      </c>
      <c r="Q34" s="39">
        <f t="shared" si="27"/>
        <v>0.20958083832335325</v>
      </c>
      <c r="R34" s="39">
        <f t="shared" si="27"/>
        <v>0.20958083832335325</v>
      </c>
      <c r="S34" s="39">
        <f t="shared" si="27"/>
        <v>0.20958083832335325</v>
      </c>
      <c r="T34" s="39">
        <f t="shared" si="27"/>
        <v>0.20958083832335325</v>
      </c>
      <c r="U34" s="39">
        <f t="shared" si="27"/>
        <v>0.20958083832335325</v>
      </c>
      <c r="V34" s="39">
        <f t="shared" si="27"/>
        <v>0.20958083832335325</v>
      </c>
      <c r="W34" s="39">
        <f t="shared" si="27"/>
        <v>0.20958083832335325</v>
      </c>
      <c r="X34" s="39">
        <f t="shared" si="27"/>
        <v>0.20958083832335325</v>
      </c>
      <c r="Y34" s="39">
        <f t="shared" si="27"/>
        <v>0.20958083832335325</v>
      </c>
      <c r="Z34" s="39">
        <f t="shared" si="27"/>
        <v>0.20958083832335325</v>
      </c>
      <c r="AA34" s="39">
        <f t="shared" si="27"/>
        <v>0.20958083832335325</v>
      </c>
      <c r="AB34" s="39">
        <f t="shared" si="27"/>
        <v>0.20958083832335325</v>
      </c>
      <c r="AC34" s="39">
        <f t="shared" si="27"/>
        <v>0.13832335329341316</v>
      </c>
      <c r="AD34" s="39">
        <f t="shared" si="27"/>
        <v>0.11317365269461077</v>
      </c>
      <c r="AE34" s="39">
        <f t="shared" si="27"/>
        <v>8.8023952095808392E-2</v>
      </c>
      <c r="AF34" s="39">
        <f t="shared" si="27"/>
        <v>5.8682634730538925E-2</v>
      </c>
      <c r="AG34" s="39">
        <f t="shared" si="27"/>
        <v>4.6107784431137715E-2</v>
      </c>
      <c r="AH34" s="39">
        <f t="shared" si="27"/>
        <v>3.9820359281437123E-2</v>
      </c>
      <c r="AI34" s="39">
        <f t="shared" si="27"/>
        <v>2.5149700598802394E-2</v>
      </c>
      <c r="AJ34" s="39">
        <f t="shared" si="27"/>
        <v>2.0958083832335331E-2</v>
      </c>
      <c r="AK34" s="39">
        <f t="shared" si="27"/>
        <v>2.0958083832335331E-2</v>
      </c>
      <c r="AL34" s="39">
        <f t="shared" si="27"/>
        <v>2.0958083832335331E-2</v>
      </c>
      <c r="AM34" s="39">
        <f t="shared" si="27"/>
        <v>2.0958083832335331E-2</v>
      </c>
      <c r="AN34" s="39">
        <f t="shared" si="27"/>
        <v>0</v>
      </c>
    </row>
    <row r="35" spans="1:41" x14ac:dyDescent="0.2">
      <c r="B35" s="39">
        <f t="shared" ref="B35:AN35" si="28">B26*0.7</f>
        <v>0</v>
      </c>
      <c r="C35" s="39">
        <f t="shared" si="28"/>
        <v>1.6766467065868262E-2</v>
      </c>
      <c r="D35" s="39">
        <f t="shared" si="28"/>
        <v>1.6766467065868262E-2</v>
      </c>
      <c r="E35" s="39">
        <f t="shared" si="28"/>
        <v>1.6766467065868262E-2</v>
      </c>
      <c r="F35" s="39">
        <f t="shared" si="28"/>
        <v>1.6766467065868262E-2</v>
      </c>
      <c r="G35" s="39">
        <f t="shared" si="28"/>
        <v>1.8862275449101795E-2</v>
      </c>
      <c r="H35" s="39">
        <f t="shared" si="28"/>
        <v>2.9341317365269463E-2</v>
      </c>
      <c r="I35" s="39">
        <f t="shared" si="28"/>
        <v>3.3532934131736525E-2</v>
      </c>
      <c r="J35" s="39">
        <f t="shared" si="28"/>
        <v>4.1916167664670663E-2</v>
      </c>
      <c r="K35" s="39">
        <f t="shared" si="28"/>
        <v>6.2874251497005998E-2</v>
      </c>
      <c r="L35" s="39">
        <f t="shared" si="28"/>
        <v>8.3832335329341326E-2</v>
      </c>
      <c r="M35" s="39">
        <f t="shared" si="28"/>
        <v>0.10059880239520957</v>
      </c>
      <c r="N35" s="39">
        <f t="shared" si="28"/>
        <v>0.15928143712574849</v>
      </c>
      <c r="O35" s="39">
        <f t="shared" si="28"/>
        <v>0.15928143712574849</v>
      </c>
      <c r="P35" s="39">
        <f t="shared" si="28"/>
        <v>0.15928143712574849</v>
      </c>
      <c r="Q35" s="39">
        <f t="shared" si="28"/>
        <v>0.15928143712574849</v>
      </c>
      <c r="R35" s="39">
        <f t="shared" si="28"/>
        <v>0.15928143712574849</v>
      </c>
      <c r="S35" s="39">
        <f t="shared" si="28"/>
        <v>0.15928143712574849</v>
      </c>
      <c r="T35" s="39">
        <f t="shared" si="28"/>
        <v>0.15928143712574849</v>
      </c>
      <c r="U35" s="39">
        <f t="shared" si="28"/>
        <v>0.15928143712574849</v>
      </c>
      <c r="V35" s="39">
        <f t="shared" si="28"/>
        <v>0.15928143712574849</v>
      </c>
      <c r="W35" s="39">
        <f t="shared" si="28"/>
        <v>0.15928143712574849</v>
      </c>
      <c r="X35" s="39">
        <f t="shared" si="28"/>
        <v>0.15928143712574849</v>
      </c>
      <c r="Y35" s="39">
        <f t="shared" si="28"/>
        <v>0.15928143712574849</v>
      </c>
      <c r="Z35" s="39">
        <f t="shared" si="28"/>
        <v>0.15928143712574849</v>
      </c>
      <c r="AA35" s="39">
        <f t="shared" si="28"/>
        <v>0.15928143712574849</v>
      </c>
      <c r="AB35" s="39">
        <f t="shared" si="28"/>
        <v>0.15928143712574849</v>
      </c>
      <c r="AC35" s="39">
        <f t="shared" si="28"/>
        <v>0.10059880239520957</v>
      </c>
      <c r="AD35" s="39">
        <f t="shared" si="28"/>
        <v>8.3832335329341326E-2</v>
      </c>
      <c r="AE35" s="39">
        <f t="shared" si="28"/>
        <v>6.2874251497005998E-2</v>
      </c>
      <c r="AF35" s="39">
        <f t="shared" si="28"/>
        <v>4.1916167664670663E-2</v>
      </c>
      <c r="AG35" s="39">
        <f t="shared" si="28"/>
        <v>3.3532934131736525E-2</v>
      </c>
      <c r="AH35" s="39">
        <f t="shared" si="28"/>
        <v>2.9341317365269463E-2</v>
      </c>
      <c r="AI35" s="39">
        <f t="shared" si="28"/>
        <v>1.8862275449101795E-2</v>
      </c>
      <c r="AJ35" s="39">
        <f t="shared" si="28"/>
        <v>1.6766467065868262E-2</v>
      </c>
      <c r="AK35" s="39">
        <f t="shared" si="28"/>
        <v>1.6766467065868262E-2</v>
      </c>
      <c r="AL35" s="39">
        <f t="shared" si="28"/>
        <v>1.6766467065868262E-2</v>
      </c>
      <c r="AM35" s="39">
        <f t="shared" si="28"/>
        <v>1.6766467065868262E-2</v>
      </c>
      <c r="AN35" s="39">
        <f t="shared" si="28"/>
        <v>0</v>
      </c>
    </row>
    <row r="36" spans="1:41" x14ac:dyDescent="0.2">
      <c r="B36" s="39">
        <f t="shared" ref="B36:AN36" si="29">B27*0.7</f>
        <v>0</v>
      </c>
      <c r="C36" s="39">
        <f t="shared" si="29"/>
        <v>1.2574850299401197E-2</v>
      </c>
      <c r="D36" s="39">
        <f t="shared" si="29"/>
        <v>1.2574850299401197E-2</v>
      </c>
      <c r="E36" s="39">
        <f t="shared" si="29"/>
        <v>1.2574850299401197E-2</v>
      </c>
      <c r="F36" s="39">
        <f t="shared" si="29"/>
        <v>1.2574850299401197E-2</v>
      </c>
      <c r="G36" s="39">
        <f t="shared" si="29"/>
        <v>1.4670658682634731E-2</v>
      </c>
      <c r="H36" s="39">
        <f t="shared" si="29"/>
        <v>1.8862275449101795E-2</v>
      </c>
      <c r="I36" s="39">
        <f t="shared" si="29"/>
        <v>2.3053892215568857E-2</v>
      </c>
      <c r="J36" s="39">
        <f t="shared" si="29"/>
        <v>2.9341317365269463E-2</v>
      </c>
      <c r="K36" s="39">
        <f t="shared" si="29"/>
        <v>4.1916167664670663E-2</v>
      </c>
      <c r="L36" s="39">
        <f t="shared" si="29"/>
        <v>5.8682634730538925E-2</v>
      </c>
      <c r="M36" s="39">
        <f t="shared" si="29"/>
        <v>6.9161676646706582E-2</v>
      </c>
      <c r="N36" s="39">
        <f t="shared" si="29"/>
        <v>0.11107784431137724</v>
      </c>
      <c r="O36" s="39">
        <f t="shared" si="29"/>
        <v>0.11107784431137724</v>
      </c>
      <c r="P36" s="39">
        <f t="shared" si="29"/>
        <v>0.11107784431137724</v>
      </c>
      <c r="Q36" s="39">
        <f t="shared" si="29"/>
        <v>0.11107784431137724</v>
      </c>
      <c r="R36" s="39">
        <f t="shared" si="29"/>
        <v>0.11107784431137724</v>
      </c>
      <c r="S36" s="39">
        <f t="shared" si="29"/>
        <v>0.11107784431137724</v>
      </c>
      <c r="T36" s="39">
        <f t="shared" si="29"/>
        <v>0.11107784431137724</v>
      </c>
      <c r="U36" s="39">
        <f t="shared" si="29"/>
        <v>0.11107784431137724</v>
      </c>
      <c r="V36" s="39">
        <f t="shared" si="29"/>
        <v>0.11107784431137724</v>
      </c>
      <c r="W36" s="39">
        <f t="shared" si="29"/>
        <v>0.11107784431137724</v>
      </c>
      <c r="X36" s="39">
        <f t="shared" si="29"/>
        <v>0.11107784431137724</v>
      </c>
      <c r="Y36" s="39">
        <f t="shared" si="29"/>
        <v>0.11107784431137724</v>
      </c>
      <c r="Z36" s="39">
        <f t="shared" si="29"/>
        <v>0.11107784431137724</v>
      </c>
      <c r="AA36" s="39">
        <f t="shared" si="29"/>
        <v>0.11107784431137724</v>
      </c>
      <c r="AB36" s="39">
        <f t="shared" si="29"/>
        <v>0.11107784431137724</v>
      </c>
      <c r="AC36" s="39">
        <f t="shared" si="29"/>
        <v>6.9161676646706582E-2</v>
      </c>
      <c r="AD36" s="39">
        <f t="shared" si="29"/>
        <v>5.8682634730538925E-2</v>
      </c>
      <c r="AE36" s="39">
        <f t="shared" si="29"/>
        <v>4.1916167664670663E-2</v>
      </c>
      <c r="AF36" s="39">
        <f t="shared" si="29"/>
        <v>2.9341317365269463E-2</v>
      </c>
      <c r="AG36" s="39">
        <f t="shared" si="29"/>
        <v>2.3053892215568857E-2</v>
      </c>
      <c r="AH36" s="39">
        <f t="shared" si="29"/>
        <v>1.8862275449101795E-2</v>
      </c>
      <c r="AI36" s="39">
        <f t="shared" si="29"/>
        <v>1.4670658682634731E-2</v>
      </c>
      <c r="AJ36" s="39">
        <f t="shared" si="29"/>
        <v>1.2574850299401197E-2</v>
      </c>
      <c r="AK36" s="39">
        <f t="shared" si="29"/>
        <v>1.2574850299401197E-2</v>
      </c>
      <c r="AL36" s="39">
        <f t="shared" si="29"/>
        <v>1.2574850299401197E-2</v>
      </c>
      <c r="AM36" s="39">
        <f t="shared" si="29"/>
        <v>1.2574850299401197E-2</v>
      </c>
      <c r="AN36" s="39">
        <f t="shared" si="29"/>
        <v>0</v>
      </c>
    </row>
    <row r="37" spans="1:41" x14ac:dyDescent="0.2">
      <c r="B37" s="39">
        <f t="shared" ref="B37:AN37" si="30">B28*0.7</f>
        <v>0</v>
      </c>
      <c r="C37" s="39">
        <f t="shared" si="30"/>
        <v>0</v>
      </c>
      <c r="D37" s="39">
        <f t="shared" si="30"/>
        <v>0</v>
      </c>
      <c r="E37" s="39">
        <f t="shared" si="30"/>
        <v>0</v>
      </c>
      <c r="F37" s="39">
        <f t="shared" si="30"/>
        <v>0</v>
      </c>
      <c r="G37" s="39">
        <f t="shared" si="30"/>
        <v>0</v>
      </c>
      <c r="H37" s="39">
        <f t="shared" si="30"/>
        <v>0</v>
      </c>
      <c r="I37" s="39">
        <f t="shared" si="30"/>
        <v>0</v>
      </c>
      <c r="J37" s="39">
        <f t="shared" si="30"/>
        <v>0</v>
      </c>
      <c r="K37" s="39">
        <f t="shared" si="30"/>
        <v>0</v>
      </c>
      <c r="L37" s="39">
        <f t="shared" si="30"/>
        <v>0</v>
      </c>
      <c r="M37" s="39">
        <f t="shared" si="30"/>
        <v>0</v>
      </c>
      <c r="N37" s="39">
        <f t="shared" si="30"/>
        <v>0</v>
      </c>
      <c r="O37" s="39">
        <f t="shared" si="30"/>
        <v>0</v>
      </c>
      <c r="P37" s="39">
        <f t="shared" si="30"/>
        <v>0</v>
      </c>
      <c r="Q37" s="39">
        <f t="shared" si="30"/>
        <v>0</v>
      </c>
      <c r="R37" s="39">
        <f t="shared" si="30"/>
        <v>0</v>
      </c>
      <c r="S37" s="39">
        <f t="shared" si="30"/>
        <v>0</v>
      </c>
      <c r="T37" s="39">
        <f t="shared" si="30"/>
        <v>0</v>
      </c>
      <c r="U37" s="39">
        <f t="shared" si="30"/>
        <v>0</v>
      </c>
      <c r="V37" s="39">
        <f t="shared" si="30"/>
        <v>0</v>
      </c>
      <c r="W37" s="39">
        <f t="shared" si="30"/>
        <v>0</v>
      </c>
      <c r="X37" s="39">
        <f t="shared" si="30"/>
        <v>0</v>
      </c>
      <c r="Y37" s="39">
        <f t="shared" si="30"/>
        <v>0</v>
      </c>
      <c r="Z37" s="39">
        <f t="shared" si="30"/>
        <v>0</v>
      </c>
      <c r="AA37" s="39">
        <f t="shared" si="30"/>
        <v>0</v>
      </c>
      <c r="AB37" s="39">
        <f t="shared" si="30"/>
        <v>0</v>
      </c>
      <c r="AC37" s="39">
        <f t="shared" si="30"/>
        <v>0</v>
      </c>
      <c r="AD37" s="39">
        <f t="shared" si="30"/>
        <v>0</v>
      </c>
      <c r="AE37" s="39">
        <f t="shared" si="30"/>
        <v>0</v>
      </c>
      <c r="AF37" s="39">
        <f t="shared" si="30"/>
        <v>0</v>
      </c>
      <c r="AG37" s="39">
        <f t="shared" si="30"/>
        <v>0</v>
      </c>
      <c r="AH37" s="39">
        <f t="shared" si="30"/>
        <v>0</v>
      </c>
      <c r="AI37" s="39">
        <f t="shared" si="30"/>
        <v>0</v>
      </c>
      <c r="AJ37" s="39">
        <f t="shared" si="30"/>
        <v>0</v>
      </c>
      <c r="AK37" s="39">
        <f t="shared" si="30"/>
        <v>0</v>
      </c>
      <c r="AL37" s="39">
        <f t="shared" si="30"/>
        <v>0</v>
      </c>
      <c r="AM37" s="39">
        <f t="shared" si="30"/>
        <v>0</v>
      </c>
      <c r="AN37" s="39">
        <f t="shared" si="30"/>
        <v>0</v>
      </c>
    </row>
    <row r="38" spans="1:41" ht="13.5" thickBot="1" x14ac:dyDescent="0.25">
      <c r="A38" s="68" t="s">
        <v>139</v>
      </c>
      <c r="B38" s="39">
        <f>SUM(B30:B37)</f>
        <v>0</v>
      </c>
      <c r="C38" s="39">
        <f t="shared" ref="C38:AN38" si="31">SUM(C30:C37)</f>
        <v>0.15257485029940118</v>
      </c>
      <c r="D38" s="39">
        <f t="shared" si="31"/>
        <v>0.15257485029940118</v>
      </c>
      <c r="E38" s="39">
        <f t="shared" si="31"/>
        <v>0.15257485029940118</v>
      </c>
      <c r="F38" s="39">
        <f t="shared" si="31"/>
        <v>0.15257485029940118</v>
      </c>
      <c r="G38" s="39">
        <f t="shared" si="31"/>
        <v>0.19784431137724548</v>
      </c>
      <c r="H38" s="39">
        <f t="shared" si="31"/>
        <v>0.29592814371257486</v>
      </c>
      <c r="I38" s="39">
        <f t="shared" si="31"/>
        <v>0.34916167664670655</v>
      </c>
      <c r="J38" s="39">
        <f t="shared" si="31"/>
        <v>0.44682634730538917</v>
      </c>
      <c r="K38" s="39">
        <f t="shared" si="31"/>
        <v>0.6488622754491018</v>
      </c>
      <c r="L38" s="39">
        <f t="shared" si="31"/>
        <v>0.84754491017964073</v>
      </c>
      <c r="M38" s="39">
        <f t="shared" si="31"/>
        <v>0.95023952095808373</v>
      </c>
      <c r="N38" s="39">
        <f t="shared" si="31"/>
        <v>1.1505988023952094</v>
      </c>
      <c r="O38" s="39">
        <f t="shared" si="31"/>
        <v>1.1505988023952094</v>
      </c>
      <c r="P38" s="39">
        <f t="shared" si="31"/>
        <v>1.1505988023952094</v>
      </c>
      <c r="Q38" s="39">
        <f t="shared" si="31"/>
        <v>1.1505988023952094</v>
      </c>
      <c r="R38" s="39">
        <f t="shared" si="31"/>
        <v>1.1505988023952094</v>
      </c>
      <c r="S38" s="39">
        <f t="shared" si="31"/>
        <v>1.1505988023952094</v>
      </c>
      <c r="T38" s="39">
        <f t="shared" si="31"/>
        <v>1.1505988023952094</v>
      </c>
      <c r="U38" s="39">
        <f t="shared" si="31"/>
        <v>1.1505988023952094</v>
      </c>
      <c r="V38" s="39">
        <f t="shared" si="31"/>
        <v>1.1505988023952094</v>
      </c>
      <c r="W38" s="39">
        <f t="shared" si="31"/>
        <v>1.1505988023952094</v>
      </c>
      <c r="X38" s="39">
        <f t="shared" si="31"/>
        <v>1.1505988023952094</v>
      </c>
      <c r="Y38" s="39">
        <f t="shared" si="31"/>
        <v>1.1505988023952094</v>
      </c>
      <c r="Z38" s="39">
        <f t="shared" si="31"/>
        <v>1.1505988023952094</v>
      </c>
      <c r="AA38" s="39">
        <f t="shared" si="31"/>
        <v>1.1505988023952094</v>
      </c>
      <c r="AB38" s="39">
        <f t="shared" si="31"/>
        <v>1.1505988023952094</v>
      </c>
      <c r="AC38" s="39">
        <f t="shared" si="31"/>
        <v>0.95023952095808373</v>
      </c>
      <c r="AD38" s="39">
        <f t="shared" si="31"/>
        <v>0.84754491017964073</v>
      </c>
      <c r="AE38" s="39">
        <f t="shared" si="31"/>
        <v>0.6488622754491018</v>
      </c>
      <c r="AF38" s="39">
        <f t="shared" si="31"/>
        <v>0.44682634730538917</v>
      </c>
      <c r="AG38" s="39">
        <f t="shared" si="31"/>
        <v>0.34916167664670655</v>
      </c>
      <c r="AH38" s="39">
        <f t="shared" si="31"/>
        <v>0.29592814371257486</v>
      </c>
      <c r="AI38" s="39">
        <f t="shared" si="31"/>
        <v>0.19784431137724548</v>
      </c>
      <c r="AJ38" s="39">
        <f t="shared" si="31"/>
        <v>0.15257485029940118</v>
      </c>
      <c r="AK38" s="39">
        <f t="shared" si="31"/>
        <v>0.15257485029940118</v>
      </c>
      <c r="AL38" s="39">
        <f t="shared" si="31"/>
        <v>0.15257485029940118</v>
      </c>
      <c r="AM38" s="39">
        <f t="shared" si="31"/>
        <v>0.15257485029940118</v>
      </c>
      <c r="AN38" s="39">
        <f t="shared" si="31"/>
        <v>0</v>
      </c>
      <c r="AO38" s="39">
        <f>SUM(B38:AN38)</f>
        <v>25.952395209580828</v>
      </c>
    </row>
    <row r="39" spans="1:41" ht="13.5" thickBot="1" x14ac:dyDescent="0.25">
      <c r="A39" s="68"/>
      <c r="B39" s="39"/>
      <c r="C39" s="39"/>
      <c r="D39" s="357">
        <f>AVERAGE(D38:H38)</f>
        <v>0.19029940119760477</v>
      </c>
      <c r="E39" s="358"/>
      <c r="F39" s="358"/>
      <c r="G39" s="358"/>
      <c r="H39" s="359"/>
      <c r="I39" s="357">
        <f>AVERAGE(I38:M38)</f>
        <v>0.64852694610778439</v>
      </c>
      <c r="J39" s="358"/>
      <c r="K39" s="358"/>
      <c r="L39" s="358"/>
      <c r="M39" s="359"/>
      <c r="N39" s="357">
        <f>AVERAGE(N38:R38)</f>
        <v>1.1505988023952094</v>
      </c>
      <c r="O39" s="358"/>
      <c r="P39" s="358"/>
      <c r="Q39" s="358"/>
      <c r="R39" s="359"/>
      <c r="S39" s="357">
        <f>AVERAGE(S38:W38)</f>
        <v>1.1505988023952094</v>
      </c>
      <c r="T39" s="358"/>
      <c r="U39" s="358"/>
      <c r="V39" s="358"/>
      <c r="W39" s="359"/>
      <c r="X39" s="357">
        <f>AVERAGE(X38:AB38)</f>
        <v>1.1505988023952094</v>
      </c>
      <c r="Y39" s="358"/>
      <c r="Z39" s="358"/>
      <c r="AA39" s="358"/>
      <c r="AB39" s="359"/>
      <c r="AC39" s="357">
        <f>AVERAGE(AC38:AG38)</f>
        <v>0.64852694610778439</v>
      </c>
      <c r="AD39" s="358"/>
      <c r="AE39" s="358"/>
      <c r="AF39" s="358"/>
      <c r="AG39" s="359"/>
      <c r="AH39" s="357">
        <f>AVERAGE(AH38:AL38)</f>
        <v>0.1902994011976048</v>
      </c>
      <c r="AI39" s="358"/>
      <c r="AJ39" s="358"/>
      <c r="AK39" s="358"/>
      <c r="AL39" s="359"/>
      <c r="AM39" s="39"/>
      <c r="AN39" s="39"/>
      <c r="AO39" s="39"/>
    </row>
    <row r="41" spans="1:41" x14ac:dyDescent="0.2">
      <c r="A41">
        <f>'Pattern Design'!G21</f>
        <v>4</v>
      </c>
      <c r="B41" s="69">
        <f>'Pattern Design'!C29</f>
        <v>0</v>
      </c>
      <c r="C41" s="69">
        <f>'Pattern Design'!D29</f>
        <v>19</v>
      </c>
      <c r="D41" s="69">
        <f>'Pattern Design'!E29</f>
        <v>19</v>
      </c>
      <c r="E41" s="69">
        <f>'Pattern Design'!F29</f>
        <v>19</v>
      </c>
      <c r="F41" s="69">
        <f>'Pattern Design'!G29</f>
        <v>19</v>
      </c>
      <c r="G41" s="69">
        <f>'Pattern Design'!H29</f>
        <v>26</v>
      </c>
      <c r="H41" s="69">
        <f>'Pattern Design'!I29</f>
        <v>38</v>
      </c>
      <c r="I41" s="69">
        <f>'Pattern Design'!J29</f>
        <v>45</v>
      </c>
      <c r="J41" s="69">
        <f>'Pattern Design'!K29</f>
        <v>59</v>
      </c>
      <c r="K41" s="69">
        <f>'Pattern Design'!L29</f>
        <v>85</v>
      </c>
      <c r="L41" s="69">
        <f>'Pattern Design'!M29</f>
        <v>100</v>
      </c>
      <c r="M41" s="69">
        <f>'Pattern Design'!N29</f>
        <v>100</v>
      </c>
      <c r="N41" s="69">
        <f>'Pattern Design'!O29</f>
        <v>100</v>
      </c>
      <c r="O41" s="69">
        <f>'Pattern Design'!P29</f>
        <v>100</v>
      </c>
      <c r="P41" s="69">
        <f>'Pattern Design'!Q29</f>
        <v>100</v>
      </c>
      <c r="Q41" s="69">
        <f>'Pattern Design'!R29</f>
        <v>100</v>
      </c>
      <c r="R41" s="69">
        <f>'Pattern Design'!S29</f>
        <v>100</v>
      </c>
      <c r="S41" s="69">
        <f>'Pattern Design'!T29</f>
        <v>100</v>
      </c>
      <c r="T41" s="69">
        <f>'Pattern Design'!U29</f>
        <v>100</v>
      </c>
      <c r="U41" s="69">
        <f>'Pattern Design'!V29</f>
        <v>100</v>
      </c>
      <c r="V41" s="69">
        <f>'Pattern Design'!W29</f>
        <v>100</v>
      </c>
      <c r="W41" s="69">
        <f>'Pattern Design'!X29</f>
        <v>100</v>
      </c>
      <c r="X41" s="69">
        <f>'Pattern Design'!Y29</f>
        <v>100</v>
      </c>
      <c r="Y41" s="69">
        <f>'Pattern Design'!Z29</f>
        <v>100</v>
      </c>
      <c r="Z41" s="69">
        <f>'Pattern Design'!AA29</f>
        <v>100</v>
      </c>
      <c r="AA41" s="69">
        <f>'Pattern Design'!AB29</f>
        <v>100</v>
      </c>
      <c r="AB41" s="69">
        <f>'Pattern Design'!AC29</f>
        <v>100</v>
      </c>
      <c r="AC41" s="69">
        <f>'Pattern Design'!AD29</f>
        <v>100</v>
      </c>
      <c r="AD41" s="69">
        <f>'Pattern Design'!AE29</f>
        <v>100</v>
      </c>
      <c r="AE41" s="69">
        <f>'Pattern Design'!AF29</f>
        <v>85</v>
      </c>
      <c r="AF41" s="69">
        <f>'Pattern Design'!AG29</f>
        <v>59</v>
      </c>
      <c r="AG41" s="69">
        <f>'Pattern Design'!AH29</f>
        <v>45</v>
      </c>
      <c r="AH41" s="69">
        <f>'Pattern Design'!AI29</f>
        <v>38</v>
      </c>
      <c r="AI41" s="69">
        <f>'Pattern Design'!AJ29</f>
        <v>26</v>
      </c>
      <c r="AJ41" s="69">
        <f>'Pattern Design'!AK29</f>
        <v>19</v>
      </c>
      <c r="AK41" s="69">
        <f>'Pattern Design'!AL29</f>
        <v>19</v>
      </c>
      <c r="AL41" s="69">
        <f>'Pattern Design'!AM29</f>
        <v>19</v>
      </c>
      <c r="AM41" s="69">
        <f>'Pattern Design'!AN29</f>
        <v>19</v>
      </c>
      <c r="AN41" s="69">
        <f>'Pattern Design'!AO29</f>
        <v>0</v>
      </c>
    </row>
    <row r="42" spans="1:41" x14ac:dyDescent="0.2">
      <c r="A42">
        <f>'Pattern Design'!K21</f>
        <v>8</v>
      </c>
      <c r="B42" s="69">
        <f>'Pattern Design'!C30</f>
        <v>0</v>
      </c>
      <c r="C42" s="69">
        <f>'Pattern Design'!D30</f>
        <v>17</v>
      </c>
      <c r="D42" s="69">
        <f>'Pattern Design'!E30</f>
        <v>17</v>
      </c>
      <c r="E42" s="69">
        <f>'Pattern Design'!F30</f>
        <v>17</v>
      </c>
      <c r="F42" s="69">
        <f>'Pattern Design'!G30</f>
        <v>17</v>
      </c>
      <c r="G42" s="69">
        <f>'Pattern Design'!H30</f>
        <v>22</v>
      </c>
      <c r="H42" s="69">
        <f>'Pattern Design'!I30</f>
        <v>34</v>
      </c>
      <c r="I42" s="69">
        <f>'Pattern Design'!J30</f>
        <v>41</v>
      </c>
      <c r="J42" s="69">
        <f>'Pattern Design'!K30</f>
        <v>51</v>
      </c>
      <c r="K42" s="69">
        <f>'Pattern Design'!L30</f>
        <v>73</v>
      </c>
      <c r="L42" s="69">
        <f>'Pattern Design'!M30</f>
        <v>100</v>
      </c>
      <c r="M42" s="69">
        <f>'Pattern Design'!N30</f>
        <v>100</v>
      </c>
      <c r="N42" s="69">
        <f>'Pattern Design'!O30</f>
        <v>100</v>
      </c>
      <c r="O42" s="69">
        <f>'Pattern Design'!P30</f>
        <v>100</v>
      </c>
      <c r="P42" s="69">
        <f>'Pattern Design'!Q30</f>
        <v>100</v>
      </c>
      <c r="Q42" s="69">
        <f>'Pattern Design'!R30</f>
        <v>100</v>
      </c>
      <c r="R42" s="69">
        <f>'Pattern Design'!S30</f>
        <v>100</v>
      </c>
      <c r="S42" s="69">
        <f>'Pattern Design'!T30</f>
        <v>100</v>
      </c>
      <c r="T42" s="69">
        <f>'Pattern Design'!U30</f>
        <v>100</v>
      </c>
      <c r="U42" s="69">
        <f>'Pattern Design'!V30</f>
        <v>100</v>
      </c>
      <c r="V42" s="69">
        <f>'Pattern Design'!W30</f>
        <v>100</v>
      </c>
      <c r="W42" s="69">
        <f>'Pattern Design'!X30</f>
        <v>100</v>
      </c>
      <c r="X42" s="69">
        <f>'Pattern Design'!Y30</f>
        <v>100</v>
      </c>
      <c r="Y42" s="69">
        <f>'Pattern Design'!Z30</f>
        <v>100</v>
      </c>
      <c r="Z42" s="69">
        <f>'Pattern Design'!AA30</f>
        <v>100</v>
      </c>
      <c r="AA42" s="69">
        <f>'Pattern Design'!AB30</f>
        <v>100</v>
      </c>
      <c r="AB42" s="69">
        <f>'Pattern Design'!AC30</f>
        <v>100</v>
      </c>
      <c r="AC42" s="69">
        <f>'Pattern Design'!AD30</f>
        <v>100</v>
      </c>
      <c r="AD42" s="69">
        <f>'Pattern Design'!AE30</f>
        <v>100</v>
      </c>
      <c r="AE42" s="69">
        <f>'Pattern Design'!AF30</f>
        <v>73</v>
      </c>
      <c r="AF42" s="69">
        <f>'Pattern Design'!AG30</f>
        <v>51</v>
      </c>
      <c r="AG42" s="69">
        <f>'Pattern Design'!AH30</f>
        <v>41</v>
      </c>
      <c r="AH42" s="69">
        <f>'Pattern Design'!AI30</f>
        <v>34</v>
      </c>
      <c r="AI42" s="69">
        <f>'Pattern Design'!AJ30</f>
        <v>22</v>
      </c>
      <c r="AJ42" s="69">
        <f>'Pattern Design'!AK30</f>
        <v>17</v>
      </c>
      <c r="AK42" s="69">
        <f>'Pattern Design'!AL30</f>
        <v>17</v>
      </c>
      <c r="AL42" s="69">
        <f>'Pattern Design'!AM30</f>
        <v>17</v>
      </c>
      <c r="AM42" s="69">
        <f>'Pattern Design'!AN30</f>
        <v>17</v>
      </c>
      <c r="AN42" s="69">
        <f>'Pattern Design'!AO30</f>
        <v>0</v>
      </c>
    </row>
    <row r="43" spans="1:41" x14ac:dyDescent="0.2">
      <c r="A43">
        <f>'Pattern Design'!O21</f>
        <v>12</v>
      </c>
      <c r="B43" s="69">
        <f>'Pattern Design'!C31</f>
        <v>0</v>
      </c>
      <c r="C43" s="69">
        <f>'Pattern Design'!D31</f>
        <v>14</v>
      </c>
      <c r="D43" s="69">
        <f>'Pattern Design'!E31</f>
        <v>14</v>
      </c>
      <c r="E43" s="69">
        <f>'Pattern Design'!F31</f>
        <v>14</v>
      </c>
      <c r="F43" s="69">
        <f>'Pattern Design'!G31</f>
        <v>14</v>
      </c>
      <c r="G43" s="69">
        <f>'Pattern Design'!H31</f>
        <v>19</v>
      </c>
      <c r="H43" s="69">
        <f>'Pattern Design'!I31</f>
        <v>28</v>
      </c>
      <c r="I43" s="69">
        <f>'Pattern Design'!J31</f>
        <v>33</v>
      </c>
      <c r="J43" s="69">
        <f>'Pattern Design'!K31</f>
        <v>44</v>
      </c>
      <c r="K43" s="69">
        <f>'Pattern Design'!L31</f>
        <v>61</v>
      </c>
      <c r="L43" s="69">
        <f>'Pattern Design'!M31</f>
        <v>83</v>
      </c>
      <c r="M43" s="69">
        <f>'Pattern Design'!N31</f>
        <v>100</v>
      </c>
      <c r="N43" s="69">
        <f>'Pattern Design'!O31</f>
        <v>100</v>
      </c>
      <c r="O43" s="69">
        <f>'Pattern Design'!P31</f>
        <v>100</v>
      </c>
      <c r="P43" s="69">
        <f>'Pattern Design'!Q31</f>
        <v>100</v>
      </c>
      <c r="Q43" s="69">
        <f>'Pattern Design'!R31</f>
        <v>100</v>
      </c>
      <c r="R43" s="69">
        <f>'Pattern Design'!S31</f>
        <v>100</v>
      </c>
      <c r="S43" s="69">
        <f>'Pattern Design'!T31</f>
        <v>100</v>
      </c>
      <c r="T43" s="69">
        <f>'Pattern Design'!U31</f>
        <v>100</v>
      </c>
      <c r="U43" s="69">
        <f>'Pattern Design'!V31</f>
        <v>100</v>
      </c>
      <c r="V43" s="69">
        <f>'Pattern Design'!W31</f>
        <v>100</v>
      </c>
      <c r="W43" s="69">
        <f>'Pattern Design'!X31</f>
        <v>100</v>
      </c>
      <c r="X43" s="69">
        <f>'Pattern Design'!Y31</f>
        <v>100</v>
      </c>
      <c r="Y43" s="69">
        <f>'Pattern Design'!Z31</f>
        <v>100</v>
      </c>
      <c r="Z43" s="69">
        <f>'Pattern Design'!AA31</f>
        <v>100</v>
      </c>
      <c r="AA43" s="69">
        <f>'Pattern Design'!AB31</f>
        <v>100</v>
      </c>
      <c r="AB43" s="69">
        <f>'Pattern Design'!AC31</f>
        <v>100</v>
      </c>
      <c r="AC43" s="69">
        <f>'Pattern Design'!AD31</f>
        <v>100</v>
      </c>
      <c r="AD43" s="69">
        <f>'Pattern Design'!AE31</f>
        <v>83</v>
      </c>
      <c r="AE43" s="69">
        <f>'Pattern Design'!AF31</f>
        <v>61</v>
      </c>
      <c r="AF43" s="69">
        <f>'Pattern Design'!AG31</f>
        <v>44</v>
      </c>
      <c r="AG43" s="69">
        <f>'Pattern Design'!AH31</f>
        <v>33</v>
      </c>
      <c r="AH43" s="69">
        <f>'Pattern Design'!AI31</f>
        <v>28</v>
      </c>
      <c r="AI43" s="69">
        <f>'Pattern Design'!AJ31</f>
        <v>19</v>
      </c>
      <c r="AJ43" s="69">
        <f>'Pattern Design'!AK31</f>
        <v>14</v>
      </c>
      <c r="AK43" s="69">
        <f>'Pattern Design'!AL31</f>
        <v>14</v>
      </c>
      <c r="AL43" s="69">
        <f>'Pattern Design'!AM31</f>
        <v>14</v>
      </c>
      <c r="AM43" s="69">
        <f>'Pattern Design'!AN31</f>
        <v>14</v>
      </c>
      <c r="AN43" s="69">
        <f>'Pattern Design'!AO31</f>
        <v>0</v>
      </c>
    </row>
    <row r="44" spans="1:41" x14ac:dyDescent="0.2">
      <c r="A44">
        <f>'Pattern Design'!S21</f>
        <v>16</v>
      </c>
      <c r="B44" s="69">
        <f>'Pattern Design'!C32</f>
        <v>0</v>
      </c>
      <c r="C44" s="69">
        <f>'Pattern Design'!D32</f>
        <v>11</v>
      </c>
      <c r="D44" s="69">
        <f>'Pattern Design'!E32</f>
        <v>11</v>
      </c>
      <c r="E44" s="69">
        <f>'Pattern Design'!F32</f>
        <v>11</v>
      </c>
      <c r="F44" s="69">
        <f>'Pattern Design'!G32</f>
        <v>11</v>
      </c>
      <c r="G44" s="69">
        <f>'Pattern Design'!H32</f>
        <v>16</v>
      </c>
      <c r="H44" s="69">
        <f>'Pattern Design'!I32</f>
        <v>24</v>
      </c>
      <c r="I44" s="69">
        <f>'Pattern Design'!J32</f>
        <v>28</v>
      </c>
      <c r="J44" s="69">
        <f>'Pattern Design'!K32</f>
        <v>35</v>
      </c>
      <c r="K44" s="69">
        <f>'Pattern Design'!L32</f>
        <v>53</v>
      </c>
      <c r="L44" s="69">
        <f>'Pattern Design'!M32</f>
        <v>70</v>
      </c>
      <c r="M44" s="69">
        <f>'Pattern Design'!N32</f>
        <v>83</v>
      </c>
      <c r="N44" s="69">
        <f>'Pattern Design'!O32</f>
        <v>100</v>
      </c>
      <c r="O44" s="69">
        <f>'Pattern Design'!P32</f>
        <v>100</v>
      </c>
      <c r="P44" s="69">
        <f>'Pattern Design'!Q32</f>
        <v>100</v>
      </c>
      <c r="Q44" s="69">
        <f>'Pattern Design'!R32</f>
        <v>100</v>
      </c>
      <c r="R44" s="69">
        <f>'Pattern Design'!S32</f>
        <v>100</v>
      </c>
      <c r="S44" s="69">
        <f>'Pattern Design'!T32</f>
        <v>100</v>
      </c>
      <c r="T44" s="69">
        <f>'Pattern Design'!U32</f>
        <v>100</v>
      </c>
      <c r="U44" s="69">
        <f>'Pattern Design'!V32</f>
        <v>100</v>
      </c>
      <c r="V44" s="69">
        <f>'Pattern Design'!W32</f>
        <v>100</v>
      </c>
      <c r="W44" s="69">
        <f>'Pattern Design'!X32</f>
        <v>100</v>
      </c>
      <c r="X44" s="69">
        <f>'Pattern Design'!Y32</f>
        <v>100</v>
      </c>
      <c r="Y44" s="69">
        <f>'Pattern Design'!Z32</f>
        <v>100</v>
      </c>
      <c r="Z44" s="69">
        <f>'Pattern Design'!AA32</f>
        <v>100</v>
      </c>
      <c r="AA44" s="69">
        <f>'Pattern Design'!AB32</f>
        <v>100</v>
      </c>
      <c r="AB44" s="69">
        <f>'Pattern Design'!AC32</f>
        <v>100</v>
      </c>
      <c r="AC44" s="69">
        <f>'Pattern Design'!AD32</f>
        <v>83</v>
      </c>
      <c r="AD44" s="69">
        <f>'Pattern Design'!AE32</f>
        <v>70</v>
      </c>
      <c r="AE44" s="69">
        <f>'Pattern Design'!AF32</f>
        <v>53</v>
      </c>
      <c r="AF44" s="69">
        <f>'Pattern Design'!AG32</f>
        <v>35</v>
      </c>
      <c r="AG44" s="69">
        <f>'Pattern Design'!AH32</f>
        <v>28</v>
      </c>
      <c r="AH44" s="69">
        <f>'Pattern Design'!AI32</f>
        <v>24</v>
      </c>
      <c r="AI44" s="69">
        <f>'Pattern Design'!AJ32</f>
        <v>16</v>
      </c>
      <c r="AJ44" s="69">
        <f>'Pattern Design'!AK32</f>
        <v>11</v>
      </c>
      <c r="AK44" s="69">
        <f>'Pattern Design'!AL32</f>
        <v>11</v>
      </c>
      <c r="AL44" s="69">
        <f>'Pattern Design'!AM32</f>
        <v>11</v>
      </c>
      <c r="AM44" s="69">
        <f>'Pattern Design'!AN32</f>
        <v>11</v>
      </c>
      <c r="AN44" s="69">
        <f>'Pattern Design'!AO32</f>
        <v>0</v>
      </c>
    </row>
    <row r="45" spans="1:41" x14ac:dyDescent="0.2">
      <c r="A45">
        <f>'Pattern Design'!W21</f>
        <v>21</v>
      </c>
      <c r="B45" s="69">
        <f>'Pattern Design'!C33</f>
        <v>0</v>
      </c>
      <c r="C45" s="69">
        <f>'Pattern Design'!D33</f>
        <v>10</v>
      </c>
      <c r="D45" s="69">
        <f>'Pattern Design'!E33</f>
        <v>10</v>
      </c>
      <c r="E45" s="69">
        <f>'Pattern Design'!F33</f>
        <v>10</v>
      </c>
      <c r="F45" s="69">
        <f>'Pattern Design'!G33</f>
        <v>10</v>
      </c>
      <c r="G45" s="69">
        <f>'Pattern Design'!H33</f>
        <v>12</v>
      </c>
      <c r="H45" s="69">
        <f>'Pattern Design'!I33</f>
        <v>19</v>
      </c>
      <c r="I45" s="69">
        <f>'Pattern Design'!J33</f>
        <v>22</v>
      </c>
      <c r="J45" s="69">
        <f>'Pattern Design'!K33</f>
        <v>28</v>
      </c>
      <c r="K45" s="69">
        <f>'Pattern Design'!L33</f>
        <v>42</v>
      </c>
      <c r="L45" s="69">
        <f>'Pattern Design'!M33</f>
        <v>54</v>
      </c>
      <c r="M45" s="69">
        <f>'Pattern Design'!N33</f>
        <v>66</v>
      </c>
      <c r="N45" s="69">
        <f>'Pattern Design'!O33</f>
        <v>100</v>
      </c>
      <c r="O45" s="69">
        <f>'Pattern Design'!P33</f>
        <v>100</v>
      </c>
      <c r="P45" s="69">
        <f>'Pattern Design'!Q33</f>
        <v>100</v>
      </c>
      <c r="Q45" s="69">
        <f>'Pattern Design'!R33</f>
        <v>100</v>
      </c>
      <c r="R45" s="69">
        <f>'Pattern Design'!S33</f>
        <v>100</v>
      </c>
      <c r="S45" s="69">
        <f>'Pattern Design'!T33</f>
        <v>100</v>
      </c>
      <c r="T45" s="69">
        <f>'Pattern Design'!U33</f>
        <v>100</v>
      </c>
      <c r="U45" s="69">
        <f>'Pattern Design'!V33</f>
        <v>100</v>
      </c>
      <c r="V45" s="69">
        <f>'Pattern Design'!W33</f>
        <v>100</v>
      </c>
      <c r="W45" s="69">
        <f>'Pattern Design'!X33</f>
        <v>100</v>
      </c>
      <c r="X45" s="69">
        <f>'Pattern Design'!Y33</f>
        <v>100</v>
      </c>
      <c r="Y45" s="69">
        <f>'Pattern Design'!Z33</f>
        <v>100</v>
      </c>
      <c r="Z45" s="69">
        <f>'Pattern Design'!AA33</f>
        <v>100</v>
      </c>
      <c r="AA45" s="69">
        <f>'Pattern Design'!AB33</f>
        <v>100</v>
      </c>
      <c r="AB45" s="69">
        <f>'Pattern Design'!AC33</f>
        <v>100</v>
      </c>
      <c r="AC45" s="69">
        <f>'Pattern Design'!AD33</f>
        <v>66</v>
      </c>
      <c r="AD45" s="69">
        <f>'Pattern Design'!AE33</f>
        <v>54</v>
      </c>
      <c r="AE45" s="69">
        <f>'Pattern Design'!AF33</f>
        <v>42</v>
      </c>
      <c r="AF45" s="69">
        <f>'Pattern Design'!AG33</f>
        <v>28</v>
      </c>
      <c r="AG45" s="69">
        <f>'Pattern Design'!AH33</f>
        <v>22</v>
      </c>
      <c r="AH45" s="69">
        <f>'Pattern Design'!AI33</f>
        <v>19</v>
      </c>
      <c r="AI45" s="69">
        <f>'Pattern Design'!AJ33</f>
        <v>12</v>
      </c>
      <c r="AJ45" s="69">
        <f>'Pattern Design'!AK33</f>
        <v>10</v>
      </c>
      <c r="AK45" s="69">
        <f>'Pattern Design'!AL33</f>
        <v>10</v>
      </c>
      <c r="AL45" s="69">
        <f>'Pattern Design'!AM33</f>
        <v>10</v>
      </c>
      <c r="AM45" s="69">
        <f>'Pattern Design'!AN33</f>
        <v>10</v>
      </c>
      <c r="AN45" s="69">
        <f>'Pattern Design'!AO33</f>
        <v>0</v>
      </c>
    </row>
    <row r="46" spans="1:41" x14ac:dyDescent="0.2">
      <c r="A46">
        <f>'Pattern Design'!AA21</f>
        <v>26</v>
      </c>
      <c r="B46" s="69">
        <f>'Pattern Design'!C34</f>
        <v>0</v>
      </c>
      <c r="C46" s="69">
        <f>'Pattern Design'!D34</f>
        <v>8</v>
      </c>
      <c r="D46" s="69">
        <f>'Pattern Design'!E34</f>
        <v>8</v>
      </c>
      <c r="E46" s="69">
        <f>'Pattern Design'!F34</f>
        <v>8</v>
      </c>
      <c r="F46" s="69">
        <f>'Pattern Design'!G34</f>
        <v>8</v>
      </c>
      <c r="G46" s="69">
        <f>'Pattern Design'!H34</f>
        <v>9</v>
      </c>
      <c r="H46" s="69">
        <f>'Pattern Design'!I34</f>
        <v>14</v>
      </c>
      <c r="I46" s="69">
        <f>'Pattern Design'!J34</f>
        <v>16</v>
      </c>
      <c r="J46" s="69">
        <f>'Pattern Design'!K34</f>
        <v>20</v>
      </c>
      <c r="K46" s="69">
        <f>'Pattern Design'!L34</f>
        <v>30</v>
      </c>
      <c r="L46" s="69">
        <f>'Pattern Design'!M34</f>
        <v>40</v>
      </c>
      <c r="M46" s="69">
        <f>'Pattern Design'!N34</f>
        <v>48</v>
      </c>
      <c r="N46" s="69">
        <f>'Pattern Design'!O34</f>
        <v>76</v>
      </c>
      <c r="O46" s="69">
        <f>'Pattern Design'!P34</f>
        <v>76</v>
      </c>
      <c r="P46" s="69">
        <f>'Pattern Design'!Q34</f>
        <v>76</v>
      </c>
      <c r="Q46" s="69">
        <f>'Pattern Design'!R34</f>
        <v>76</v>
      </c>
      <c r="R46" s="69">
        <f>'Pattern Design'!S34</f>
        <v>76</v>
      </c>
      <c r="S46" s="69">
        <f>'Pattern Design'!T34</f>
        <v>76</v>
      </c>
      <c r="T46" s="69">
        <f>'Pattern Design'!U34</f>
        <v>76</v>
      </c>
      <c r="U46" s="69">
        <f>'Pattern Design'!V34</f>
        <v>76</v>
      </c>
      <c r="V46" s="69">
        <f>'Pattern Design'!W34</f>
        <v>76</v>
      </c>
      <c r="W46" s="69">
        <f>'Pattern Design'!X34</f>
        <v>76</v>
      </c>
      <c r="X46" s="69">
        <f>'Pattern Design'!Y34</f>
        <v>76</v>
      </c>
      <c r="Y46" s="69">
        <f>'Pattern Design'!Z34</f>
        <v>76</v>
      </c>
      <c r="Z46" s="69">
        <f>'Pattern Design'!AA34</f>
        <v>76</v>
      </c>
      <c r="AA46" s="69">
        <f>'Pattern Design'!AB34</f>
        <v>76</v>
      </c>
      <c r="AB46" s="69">
        <f>'Pattern Design'!AC34</f>
        <v>76</v>
      </c>
      <c r="AC46" s="69">
        <f>'Pattern Design'!AD34</f>
        <v>48</v>
      </c>
      <c r="AD46" s="69">
        <f>'Pattern Design'!AE34</f>
        <v>40</v>
      </c>
      <c r="AE46" s="69">
        <f>'Pattern Design'!AF34</f>
        <v>30</v>
      </c>
      <c r="AF46" s="69">
        <f>'Pattern Design'!AG34</f>
        <v>20</v>
      </c>
      <c r="AG46" s="69">
        <f>'Pattern Design'!AH34</f>
        <v>16</v>
      </c>
      <c r="AH46" s="69">
        <f>'Pattern Design'!AI34</f>
        <v>14</v>
      </c>
      <c r="AI46" s="69">
        <f>'Pattern Design'!AJ34</f>
        <v>9</v>
      </c>
      <c r="AJ46" s="69">
        <f>'Pattern Design'!AK34</f>
        <v>8</v>
      </c>
      <c r="AK46" s="69">
        <f>'Pattern Design'!AL34</f>
        <v>8</v>
      </c>
      <c r="AL46" s="69">
        <f>'Pattern Design'!AM34</f>
        <v>8</v>
      </c>
      <c r="AM46" s="69">
        <f>'Pattern Design'!AN34</f>
        <v>8</v>
      </c>
      <c r="AN46" s="69">
        <f>'Pattern Design'!AO34</f>
        <v>0</v>
      </c>
    </row>
    <row r="47" spans="1:41" x14ac:dyDescent="0.2">
      <c r="A47">
        <f>'Pattern Design'!AE21</f>
        <v>31</v>
      </c>
      <c r="B47" s="69">
        <f>'Pattern Design'!C35</f>
        <v>0</v>
      </c>
      <c r="C47" s="69">
        <f>'Pattern Design'!D35</f>
        <v>6</v>
      </c>
      <c r="D47" s="69">
        <f>'Pattern Design'!E35</f>
        <v>6</v>
      </c>
      <c r="E47" s="69">
        <f>'Pattern Design'!F35</f>
        <v>6</v>
      </c>
      <c r="F47" s="69">
        <f>'Pattern Design'!G35</f>
        <v>6</v>
      </c>
      <c r="G47" s="69">
        <f>'Pattern Design'!H35</f>
        <v>7</v>
      </c>
      <c r="H47" s="69">
        <f>'Pattern Design'!I35</f>
        <v>9</v>
      </c>
      <c r="I47" s="69">
        <f>'Pattern Design'!J35</f>
        <v>11</v>
      </c>
      <c r="J47" s="69">
        <f>'Pattern Design'!K35</f>
        <v>14</v>
      </c>
      <c r="K47" s="69">
        <f>'Pattern Design'!L35</f>
        <v>20</v>
      </c>
      <c r="L47" s="69">
        <f>'Pattern Design'!M35</f>
        <v>28</v>
      </c>
      <c r="M47" s="69">
        <f>'Pattern Design'!N35</f>
        <v>33</v>
      </c>
      <c r="N47" s="69">
        <f>'Pattern Design'!O35</f>
        <v>53</v>
      </c>
      <c r="O47" s="69">
        <f>'Pattern Design'!P35</f>
        <v>53</v>
      </c>
      <c r="P47" s="69">
        <f>'Pattern Design'!Q35</f>
        <v>53</v>
      </c>
      <c r="Q47" s="69">
        <f>'Pattern Design'!R35</f>
        <v>53</v>
      </c>
      <c r="R47" s="69">
        <f>'Pattern Design'!S35</f>
        <v>53</v>
      </c>
      <c r="S47" s="69">
        <f>'Pattern Design'!T35</f>
        <v>53</v>
      </c>
      <c r="T47" s="69">
        <f>'Pattern Design'!U35</f>
        <v>53</v>
      </c>
      <c r="U47" s="69">
        <f>'Pattern Design'!V35</f>
        <v>53</v>
      </c>
      <c r="V47" s="69">
        <f>'Pattern Design'!W35</f>
        <v>53</v>
      </c>
      <c r="W47" s="69">
        <f>'Pattern Design'!X35</f>
        <v>53</v>
      </c>
      <c r="X47" s="69">
        <f>'Pattern Design'!Y35</f>
        <v>53</v>
      </c>
      <c r="Y47" s="69">
        <f>'Pattern Design'!Z35</f>
        <v>53</v>
      </c>
      <c r="Z47" s="69">
        <f>'Pattern Design'!AA35</f>
        <v>53</v>
      </c>
      <c r="AA47" s="69">
        <f>'Pattern Design'!AB35</f>
        <v>53</v>
      </c>
      <c r="AB47" s="69">
        <f>'Pattern Design'!AC35</f>
        <v>53</v>
      </c>
      <c r="AC47" s="69">
        <f>'Pattern Design'!AD35</f>
        <v>33</v>
      </c>
      <c r="AD47" s="69">
        <f>'Pattern Design'!AE35</f>
        <v>28</v>
      </c>
      <c r="AE47" s="69">
        <f>'Pattern Design'!AF35</f>
        <v>20</v>
      </c>
      <c r="AF47" s="69">
        <f>'Pattern Design'!AG35</f>
        <v>14</v>
      </c>
      <c r="AG47" s="69">
        <f>'Pattern Design'!AH35</f>
        <v>11</v>
      </c>
      <c r="AH47" s="69">
        <f>'Pattern Design'!AI35</f>
        <v>9</v>
      </c>
      <c r="AI47" s="69">
        <f>'Pattern Design'!AJ35</f>
        <v>7</v>
      </c>
      <c r="AJ47" s="69">
        <f>'Pattern Design'!AK35</f>
        <v>6</v>
      </c>
      <c r="AK47" s="69">
        <f>'Pattern Design'!AL35</f>
        <v>6</v>
      </c>
      <c r="AL47" s="69">
        <f>'Pattern Design'!AM35</f>
        <v>6</v>
      </c>
      <c r="AM47" s="69">
        <f>'Pattern Design'!AN35</f>
        <v>6</v>
      </c>
      <c r="AN47" s="69">
        <f>'Pattern Design'!AO35</f>
        <v>0</v>
      </c>
    </row>
    <row r="48" spans="1:41" x14ac:dyDescent="0.2">
      <c r="A48">
        <f>'Pattern Design'!AI21</f>
        <v>39</v>
      </c>
      <c r="B48" s="69">
        <f>'Pattern Design'!C36</f>
        <v>0</v>
      </c>
      <c r="C48" s="69">
        <f>'Pattern Design'!D36</f>
        <v>0</v>
      </c>
      <c r="D48" s="69">
        <f>'Pattern Design'!E36</f>
        <v>0</v>
      </c>
      <c r="E48" s="69">
        <f>'Pattern Design'!F36</f>
        <v>0</v>
      </c>
      <c r="F48" s="69">
        <f>'Pattern Design'!G36</f>
        <v>0</v>
      </c>
      <c r="G48" s="69">
        <f>'Pattern Design'!H36</f>
        <v>0</v>
      </c>
      <c r="H48" s="69">
        <f>'Pattern Design'!I36</f>
        <v>0</v>
      </c>
      <c r="I48" s="69">
        <f>'Pattern Design'!J36</f>
        <v>0</v>
      </c>
      <c r="J48" s="69">
        <f>'Pattern Design'!K36</f>
        <v>0</v>
      </c>
      <c r="K48" s="69">
        <f>'Pattern Design'!L36</f>
        <v>0</v>
      </c>
      <c r="L48" s="69">
        <f>'Pattern Design'!M36</f>
        <v>0</v>
      </c>
      <c r="M48" s="69">
        <f>'Pattern Design'!N36</f>
        <v>0</v>
      </c>
      <c r="N48" s="69">
        <f>'Pattern Design'!O36</f>
        <v>0</v>
      </c>
      <c r="O48" s="69">
        <f>'Pattern Design'!P36</f>
        <v>0</v>
      </c>
      <c r="P48" s="69">
        <f>'Pattern Design'!Q36</f>
        <v>0</v>
      </c>
      <c r="Q48" s="69">
        <f>'Pattern Design'!R36</f>
        <v>0</v>
      </c>
      <c r="R48" s="69">
        <f>'Pattern Design'!S36</f>
        <v>0</v>
      </c>
      <c r="S48" s="69">
        <f>'Pattern Design'!T36</f>
        <v>0</v>
      </c>
      <c r="T48" s="69">
        <f>'Pattern Design'!U36</f>
        <v>0</v>
      </c>
      <c r="U48" s="69">
        <f>'Pattern Design'!V36</f>
        <v>0</v>
      </c>
      <c r="V48" s="69">
        <f>'Pattern Design'!W36</f>
        <v>0</v>
      </c>
      <c r="W48" s="69">
        <f>'Pattern Design'!X36</f>
        <v>0</v>
      </c>
      <c r="X48" s="69">
        <f>'Pattern Design'!Y36</f>
        <v>0</v>
      </c>
      <c r="Y48" s="69">
        <f>'Pattern Design'!Z36</f>
        <v>0</v>
      </c>
      <c r="Z48" s="69">
        <f>'Pattern Design'!AA36</f>
        <v>0</v>
      </c>
      <c r="AA48" s="69">
        <f>'Pattern Design'!AB36</f>
        <v>0</v>
      </c>
      <c r="AB48" s="69">
        <f>'Pattern Design'!AC36</f>
        <v>0</v>
      </c>
      <c r="AC48" s="69">
        <f>'Pattern Design'!AD36</f>
        <v>0</v>
      </c>
      <c r="AD48" s="69">
        <f>'Pattern Design'!AE36</f>
        <v>0</v>
      </c>
      <c r="AE48" s="69">
        <f>'Pattern Design'!AF36</f>
        <v>0</v>
      </c>
      <c r="AF48" s="69">
        <f>'Pattern Design'!AG36</f>
        <v>0</v>
      </c>
      <c r="AG48" s="69">
        <f>'Pattern Design'!AH36</f>
        <v>0</v>
      </c>
      <c r="AH48" s="69">
        <f>'Pattern Design'!AI36</f>
        <v>0</v>
      </c>
      <c r="AI48" s="69">
        <f>'Pattern Design'!AJ36</f>
        <v>0</v>
      </c>
      <c r="AJ48" s="69">
        <f>'Pattern Design'!AK36</f>
        <v>0</v>
      </c>
      <c r="AK48" s="69">
        <f>'Pattern Design'!AL36</f>
        <v>0</v>
      </c>
      <c r="AL48" s="69">
        <f>'Pattern Design'!AM36</f>
        <v>0</v>
      </c>
      <c r="AM48" s="69">
        <f>'Pattern Design'!AN36</f>
        <v>0</v>
      </c>
      <c r="AN48" s="69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88"/>
  <sheetViews>
    <sheetView workbookViewId="0">
      <selection activeCell="B25" sqref="B25"/>
    </sheetView>
  </sheetViews>
  <sheetFormatPr defaultColWidth="9.28515625" defaultRowHeight="15" x14ac:dyDescent="0.2"/>
  <cols>
    <col min="1" max="1" width="13.7109375" style="4" bestFit="1" customWidth="1"/>
    <col min="2" max="2" width="27.28515625" style="4" bestFit="1" customWidth="1"/>
    <col min="3" max="3" width="10.28515625" style="4" bestFit="1" customWidth="1"/>
    <col min="4" max="4" width="22.5703125" style="4" bestFit="1" customWidth="1"/>
    <col min="5" max="5" width="19.7109375" style="4" bestFit="1" customWidth="1"/>
    <col min="6" max="6" width="24.28515625" style="4" bestFit="1" customWidth="1"/>
    <col min="7" max="16384" width="9.28515625" style="4"/>
  </cols>
  <sheetData>
    <row r="1" spans="1:8" ht="15.75" x14ac:dyDescent="0.25">
      <c r="B1" s="5" t="s">
        <v>59</v>
      </c>
      <c r="D1" s="6" t="s">
        <v>0</v>
      </c>
      <c r="F1" s="6" t="s">
        <v>9</v>
      </c>
    </row>
    <row r="2" spans="1:8" x14ac:dyDescent="0.2">
      <c r="G2" s="4" t="s">
        <v>62</v>
      </c>
      <c r="H2" s="4">
        <v>0</v>
      </c>
    </row>
    <row r="3" spans="1:8" x14ac:dyDescent="0.2">
      <c r="A3" s="4" t="s">
        <v>98</v>
      </c>
      <c r="B3" s="4" t="s">
        <v>84</v>
      </c>
      <c r="C3" s="4" t="s">
        <v>1</v>
      </c>
      <c r="D3" s="4" t="s">
        <v>100</v>
      </c>
      <c r="E3" s="4" t="s">
        <v>90</v>
      </c>
      <c r="F3" s="4" t="s">
        <v>92</v>
      </c>
      <c r="H3" s="4">
        <v>1</v>
      </c>
    </row>
    <row r="4" spans="1:8" x14ac:dyDescent="0.2">
      <c r="B4" s="4" t="s">
        <v>99</v>
      </c>
      <c r="D4" s="4" t="s">
        <v>101</v>
      </c>
      <c r="F4" s="4" t="s">
        <v>93</v>
      </c>
      <c r="H4" s="4">
        <v>2</v>
      </c>
    </row>
    <row r="5" spans="1:8" x14ac:dyDescent="0.2">
      <c r="D5" s="4" t="s">
        <v>86</v>
      </c>
      <c r="F5" s="4" t="s">
        <v>94</v>
      </c>
      <c r="H5" s="4">
        <v>3</v>
      </c>
    </row>
    <row r="6" spans="1:8" x14ac:dyDescent="0.2">
      <c r="A6" s="4" t="s">
        <v>109</v>
      </c>
      <c r="B6" s="4" t="s">
        <v>110</v>
      </c>
      <c r="F6" s="4" t="s">
        <v>95</v>
      </c>
      <c r="H6" s="4">
        <v>4</v>
      </c>
    </row>
    <row r="7" spans="1:8" x14ac:dyDescent="0.2">
      <c r="B7" s="4" t="s">
        <v>85</v>
      </c>
      <c r="D7" s="23" t="s">
        <v>143</v>
      </c>
      <c r="F7" s="4" t="s">
        <v>96</v>
      </c>
      <c r="H7" s="4">
        <v>5</v>
      </c>
    </row>
    <row r="8" spans="1:8" x14ac:dyDescent="0.2">
      <c r="B8" s="4" t="s">
        <v>111</v>
      </c>
      <c r="C8" s="4" t="s">
        <v>105</v>
      </c>
      <c r="D8" s="23" t="s">
        <v>144</v>
      </c>
      <c r="F8" s="4" t="s">
        <v>89</v>
      </c>
      <c r="H8" s="4">
        <v>6</v>
      </c>
    </row>
    <row r="9" spans="1:8" x14ac:dyDescent="0.2">
      <c r="B9" s="4" t="s">
        <v>112</v>
      </c>
      <c r="D9" s="23" t="s">
        <v>145</v>
      </c>
      <c r="F9" s="4" t="s">
        <v>91</v>
      </c>
      <c r="H9" s="4">
        <v>7</v>
      </c>
    </row>
    <row r="10" spans="1:8" x14ac:dyDescent="0.2">
      <c r="B10" s="4" t="s">
        <v>113</v>
      </c>
      <c r="F10" s="4" t="s">
        <v>97</v>
      </c>
      <c r="H10" s="4">
        <v>8</v>
      </c>
    </row>
    <row r="11" spans="1:8" x14ac:dyDescent="0.2">
      <c r="B11" s="4" t="s">
        <v>114</v>
      </c>
      <c r="C11" s="4" t="s">
        <v>2</v>
      </c>
      <c r="D11" s="4">
        <v>6</v>
      </c>
      <c r="H11" s="4">
        <v>9</v>
      </c>
    </row>
    <row r="12" spans="1:8" x14ac:dyDescent="0.2">
      <c r="B12" s="4" t="s">
        <v>115</v>
      </c>
      <c r="D12" s="4">
        <v>12</v>
      </c>
      <c r="H12" s="4">
        <v>10</v>
      </c>
    </row>
    <row r="13" spans="1:8" x14ac:dyDescent="0.2">
      <c r="B13" s="4" t="s">
        <v>116</v>
      </c>
      <c r="D13" s="4">
        <v>18</v>
      </c>
      <c r="H13" s="4">
        <v>11</v>
      </c>
    </row>
    <row r="14" spans="1:8" x14ac:dyDescent="0.2">
      <c r="B14" s="4" t="s">
        <v>117</v>
      </c>
      <c r="D14" s="4">
        <v>24</v>
      </c>
      <c r="H14" s="4">
        <v>12</v>
      </c>
    </row>
    <row r="15" spans="1:8" x14ac:dyDescent="0.2">
      <c r="B15" s="4" t="s">
        <v>118</v>
      </c>
      <c r="E15" s="4" t="s">
        <v>130</v>
      </c>
      <c r="F15" s="4">
        <v>1</v>
      </c>
      <c r="H15" s="4">
        <v>13</v>
      </c>
    </row>
    <row r="16" spans="1:8" x14ac:dyDescent="0.2">
      <c r="B16" s="4" t="s">
        <v>119</v>
      </c>
      <c r="C16" s="4" t="s">
        <v>106</v>
      </c>
      <c r="D16" s="4" t="s">
        <v>107</v>
      </c>
      <c r="F16" s="4">
        <v>2</v>
      </c>
      <c r="H16" s="4">
        <v>14</v>
      </c>
    </row>
    <row r="17" spans="1:8" x14ac:dyDescent="0.2">
      <c r="D17" s="4" t="s">
        <v>108</v>
      </c>
      <c r="F17" s="4">
        <v>3</v>
      </c>
      <c r="H17" s="4">
        <v>15</v>
      </c>
    </row>
    <row r="18" spans="1:8" x14ac:dyDescent="0.2">
      <c r="F18" s="4">
        <v>4</v>
      </c>
      <c r="H18" s="4">
        <v>16</v>
      </c>
    </row>
    <row r="19" spans="1:8" x14ac:dyDescent="0.2">
      <c r="F19" s="4">
        <v>5</v>
      </c>
      <c r="H19" s="4">
        <v>17</v>
      </c>
    </row>
    <row r="20" spans="1:8" x14ac:dyDescent="0.2">
      <c r="A20" s="4" t="s">
        <v>125</v>
      </c>
      <c r="B20" s="4" t="s">
        <v>122</v>
      </c>
      <c r="C20" s="4" t="s">
        <v>131</v>
      </c>
      <c r="D20" s="4">
        <v>1</v>
      </c>
      <c r="F20" s="4">
        <v>6</v>
      </c>
      <c r="H20" s="4">
        <v>18</v>
      </c>
    </row>
    <row r="21" spans="1:8" x14ac:dyDescent="0.2">
      <c r="B21" s="4" t="s">
        <v>123</v>
      </c>
      <c r="D21" s="4">
        <v>2</v>
      </c>
      <c r="F21" s="4">
        <v>7</v>
      </c>
      <c r="H21" s="4">
        <v>19</v>
      </c>
    </row>
    <row r="22" spans="1:8" x14ac:dyDescent="0.2">
      <c r="B22" s="4" t="s">
        <v>124</v>
      </c>
      <c r="D22" s="4">
        <v>3</v>
      </c>
      <c r="F22" s="4">
        <v>8</v>
      </c>
      <c r="H22" s="4">
        <v>20</v>
      </c>
    </row>
    <row r="23" spans="1:8" x14ac:dyDescent="0.2">
      <c r="D23" s="4">
        <v>4</v>
      </c>
      <c r="F23" s="4">
        <v>9</v>
      </c>
      <c r="H23" s="4" t="s">
        <v>132</v>
      </c>
    </row>
    <row r="24" spans="1:8" ht="23.25" x14ac:dyDescent="0.35">
      <c r="A24" s="4" t="s">
        <v>128</v>
      </c>
      <c r="B24" s="1" t="s">
        <v>83</v>
      </c>
      <c r="D24" s="4">
        <v>5</v>
      </c>
      <c r="F24" s="4">
        <v>10</v>
      </c>
    </row>
    <row r="25" spans="1:8" ht="23.25" x14ac:dyDescent="0.35">
      <c r="B25" s="1" t="s">
        <v>161</v>
      </c>
      <c r="D25" s="4">
        <v>6</v>
      </c>
      <c r="F25" s="4">
        <v>11</v>
      </c>
    </row>
    <row r="26" spans="1:8" ht="23.25" x14ac:dyDescent="0.35">
      <c r="B26" s="1" t="s">
        <v>126</v>
      </c>
      <c r="D26" s="4">
        <v>7</v>
      </c>
      <c r="F26" s="4">
        <v>12</v>
      </c>
    </row>
    <row r="27" spans="1:8" ht="23.25" x14ac:dyDescent="0.35">
      <c r="B27" s="1" t="s">
        <v>127</v>
      </c>
      <c r="D27" s="4">
        <v>8</v>
      </c>
      <c r="F27" s="4">
        <v>13</v>
      </c>
    </row>
    <row r="28" spans="1:8" x14ac:dyDescent="0.2">
      <c r="D28" s="4">
        <v>9</v>
      </c>
      <c r="F28" s="4">
        <v>14</v>
      </c>
    </row>
    <row r="29" spans="1:8" x14ac:dyDescent="0.2">
      <c r="D29" s="4">
        <v>10</v>
      </c>
      <c r="F29" s="4">
        <v>15</v>
      </c>
    </row>
    <row r="30" spans="1:8" x14ac:dyDescent="0.2">
      <c r="F30" s="4">
        <v>16</v>
      </c>
    </row>
    <row r="31" spans="1:8" x14ac:dyDescent="0.2">
      <c r="C31" s="4" t="s">
        <v>133</v>
      </c>
      <c r="D31" s="4">
        <v>0</v>
      </c>
      <c r="F31" s="4">
        <v>17</v>
      </c>
    </row>
    <row r="32" spans="1:8" x14ac:dyDescent="0.2">
      <c r="D32" s="4">
        <v>1</v>
      </c>
      <c r="F32" s="4">
        <v>18</v>
      </c>
    </row>
    <row r="33" spans="4:6" x14ac:dyDescent="0.2">
      <c r="D33" s="4">
        <v>2</v>
      </c>
      <c r="F33" s="4">
        <v>19</v>
      </c>
    </row>
    <row r="34" spans="4:6" x14ac:dyDescent="0.2">
      <c r="D34" s="4">
        <v>3</v>
      </c>
      <c r="F34" s="4">
        <v>20</v>
      </c>
    </row>
    <row r="35" spans="4:6" x14ac:dyDescent="0.2">
      <c r="D35" s="4">
        <v>4</v>
      </c>
      <c r="F35" s="4">
        <v>21</v>
      </c>
    </row>
    <row r="36" spans="4:6" x14ac:dyDescent="0.2">
      <c r="D36" s="4">
        <v>5</v>
      </c>
      <c r="F36" s="4">
        <v>22</v>
      </c>
    </row>
    <row r="37" spans="4:6" x14ac:dyDescent="0.2">
      <c r="D37" s="4">
        <v>6</v>
      </c>
      <c r="F37" s="4">
        <v>23</v>
      </c>
    </row>
    <row r="38" spans="4:6" x14ac:dyDescent="0.2">
      <c r="D38" s="4">
        <v>7</v>
      </c>
      <c r="F38" s="4">
        <v>24</v>
      </c>
    </row>
    <row r="39" spans="4:6" x14ac:dyDescent="0.2">
      <c r="D39" s="4">
        <v>8</v>
      </c>
      <c r="F39" s="4">
        <v>25</v>
      </c>
    </row>
    <row r="40" spans="4:6" x14ac:dyDescent="0.2">
      <c r="D40" s="4">
        <v>9</v>
      </c>
      <c r="F40" s="4">
        <v>26</v>
      </c>
    </row>
    <row r="41" spans="4:6" x14ac:dyDescent="0.2">
      <c r="D41" s="4">
        <v>10</v>
      </c>
      <c r="F41" s="4">
        <v>27</v>
      </c>
    </row>
    <row r="42" spans="4:6" x14ac:dyDescent="0.2">
      <c r="D42" s="4">
        <v>11</v>
      </c>
      <c r="F42" s="4">
        <v>28</v>
      </c>
    </row>
    <row r="43" spans="4:6" x14ac:dyDescent="0.2">
      <c r="D43" s="4">
        <v>12</v>
      </c>
      <c r="F43" s="4">
        <v>29</v>
      </c>
    </row>
    <row r="44" spans="4:6" x14ac:dyDescent="0.2">
      <c r="D44" s="4">
        <v>13</v>
      </c>
      <c r="F44" s="4">
        <v>30</v>
      </c>
    </row>
    <row r="45" spans="4:6" x14ac:dyDescent="0.2">
      <c r="D45" s="4">
        <v>14</v>
      </c>
      <c r="F45" s="4">
        <v>31</v>
      </c>
    </row>
    <row r="46" spans="4:6" x14ac:dyDescent="0.2">
      <c r="D46" s="4">
        <v>15</v>
      </c>
      <c r="F46" s="4">
        <v>32</v>
      </c>
    </row>
    <row r="47" spans="4:6" x14ac:dyDescent="0.2">
      <c r="D47" s="4">
        <v>16</v>
      </c>
      <c r="F47" s="4">
        <v>33</v>
      </c>
    </row>
    <row r="48" spans="4:6" x14ac:dyDescent="0.2">
      <c r="D48" s="4">
        <v>17</v>
      </c>
      <c r="F48" s="4">
        <v>34</v>
      </c>
    </row>
    <row r="49" spans="4:6" x14ac:dyDescent="0.2">
      <c r="D49" s="4">
        <v>18</v>
      </c>
      <c r="F49" s="4">
        <v>35</v>
      </c>
    </row>
    <row r="50" spans="4:6" x14ac:dyDescent="0.2">
      <c r="D50" s="4">
        <v>19</v>
      </c>
      <c r="F50" s="4">
        <v>36</v>
      </c>
    </row>
    <row r="51" spans="4:6" x14ac:dyDescent="0.2">
      <c r="D51" s="4">
        <v>20</v>
      </c>
      <c r="F51" s="4">
        <v>37</v>
      </c>
    </row>
    <row r="52" spans="4:6" x14ac:dyDescent="0.2">
      <c r="D52" s="4">
        <v>21</v>
      </c>
      <c r="F52" s="4">
        <v>38</v>
      </c>
    </row>
    <row r="53" spans="4:6" x14ac:dyDescent="0.2">
      <c r="D53" s="4">
        <v>22</v>
      </c>
      <c r="F53" s="4">
        <v>39</v>
      </c>
    </row>
    <row r="54" spans="4:6" x14ac:dyDescent="0.2">
      <c r="D54" s="4">
        <v>23</v>
      </c>
      <c r="F54" s="4">
        <v>40</v>
      </c>
    </row>
    <row r="55" spans="4:6" x14ac:dyDescent="0.2">
      <c r="D55" s="4">
        <v>24</v>
      </c>
      <c r="F55" s="4">
        <v>41</v>
      </c>
    </row>
    <row r="56" spans="4:6" x14ac:dyDescent="0.2">
      <c r="D56" s="4">
        <v>25</v>
      </c>
      <c r="F56" s="4">
        <v>42</v>
      </c>
    </row>
    <row r="57" spans="4:6" x14ac:dyDescent="0.2">
      <c r="D57" s="4">
        <v>26</v>
      </c>
      <c r="F57" s="4">
        <v>43</v>
      </c>
    </row>
    <row r="58" spans="4:6" x14ac:dyDescent="0.2">
      <c r="D58" s="4">
        <v>27</v>
      </c>
      <c r="F58" s="4">
        <v>44</v>
      </c>
    </row>
    <row r="59" spans="4:6" x14ac:dyDescent="0.2">
      <c r="D59" s="4">
        <v>28</v>
      </c>
      <c r="F59" s="4">
        <v>45</v>
      </c>
    </row>
    <row r="60" spans="4:6" x14ac:dyDescent="0.2">
      <c r="D60" s="4">
        <v>29</v>
      </c>
      <c r="F60" s="4">
        <v>46</v>
      </c>
    </row>
    <row r="61" spans="4:6" x14ac:dyDescent="0.2">
      <c r="D61" s="4">
        <v>30</v>
      </c>
      <c r="F61" s="4">
        <v>47</v>
      </c>
    </row>
    <row r="62" spans="4:6" x14ac:dyDescent="0.2">
      <c r="D62" s="4">
        <v>31</v>
      </c>
      <c r="F62" s="4">
        <v>48</v>
      </c>
    </row>
    <row r="63" spans="4:6" x14ac:dyDescent="0.2">
      <c r="D63" s="4">
        <v>32</v>
      </c>
      <c r="F63" s="4">
        <v>49</v>
      </c>
    </row>
    <row r="64" spans="4:6" x14ac:dyDescent="0.2">
      <c r="D64" s="4">
        <v>33</v>
      </c>
      <c r="F64" s="4">
        <v>50</v>
      </c>
    </row>
    <row r="65" spans="4:6" x14ac:dyDescent="0.2">
      <c r="D65" s="4">
        <v>34</v>
      </c>
      <c r="F65" s="4">
        <v>51</v>
      </c>
    </row>
    <row r="66" spans="4:6" x14ac:dyDescent="0.2">
      <c r="D66" s="4">
        <v>35</v>
      </c>
      <c r="F66" s="4">
        <v>52</v>
      </c>
    </row>
    <row r="67" spans="4:6" x14ac:dyDescent="0.2">
      <c r="D67" s="4">
        <v>36</v>
      </c>
      <c r="F67" s="4">
        <v>53</v>
      </c>
    </row>
    <row r="68" spans="4:6" x14ac:dyDescent="0.2">
      <c r="D68" s="4">
        <v>37</v>
      </c>
      <c r="F68" s="4">
        <v>54</v>
      </c>
    </row>
    <row r="69" spans="4:6" x14ac:dyDescent="0.2">
      <c r="D69" s="4">
        <v>38</v>
      </c>
      <c r="F69" s="4">
        <v>55</v>
      </c>
    </row>
    <row r="70" spans="4:6" x14ac:dyDescent="0.2">
      <c r="D70" s="4">
        <v>39</v>
      </c>
      <c r="F70" s="4">
        <v>56</v>
      </c>
    </row>
    <row r="71" spans="4:6" x14ac:dyDescent="0.2">
      <c r="D71" s="4">
        <v>40</v>
      </c>
      <c r="F71" s="4">
        <v>57</v>
      </c>
    </row>
    <row r="72" spans="4:6" x14ac:dyDescent="0.2">
      <c r="D72" s="4">
        <v>41</v>
      </c>
    </row>
    <row r="73" spans="4:6" x14ac:dyDescent="0.2">
      <c r="D73" s="4">
        <v>42</v>
      </c>
    </row>
    <row r="74" spans="4:6" x14ac:dyDescent="0.2">
      <c r="D74" s="4">
        <v>43</v>
      </c>
    </row>
    <row r="75" spans="4:6" x14ac:dyDescent="0.2">
      <c r="D75" s="4">
        <v>44</v>
      </c>
    </row>
    <row r="76" spans="4:6" x14ac:dyDescent="0.2">
      <c r="D76" s="4">
        <v>45</v>
      </c>
    </row>
    <row r="77" spans="4:6" x14ac:dyDescent="0.2">
      <c r="D77" s="4">
        <v>46</v>
      </c>
    </row>
    <row r="78" spans="4:6" x14ac:dyDescent="0.2">
      <c r="D78" s="4">
        <v>47</v>
      </c>
    </row>
    <row r="79" spans="4:6" x14ac:dyDescent="0.2">
      <c r="D79" s="4">
        <v>48</v>
      </c>
    </row>
    <row r="80" spans="4:6" x14ac:dyDescent="0.2">
      <c r="D80" s="4">
        <v>49</v>
      </c>
    </row>
    <row r="81" spans="4:4" x14ac:dyDescent="0.2">
      <c r="D81" s="4">
        <v>50</v>
      </c>
    </row>
    <row r="82" spans="4:4" x14ac:dyDescent="0.2">
      <c r="D82" s="4">
        <v>51</v>
      </c>
    </row>
    <row r="83" spans="4:4" x14ac:dyDescent="0.2">
      <c r="D83" s="4">
        <v>52</v>
      </c>
    </row>
    <row r="84" spans="4:4" x14ac:dyDescent="0.2">
      <c r="D84" s="4">
        <v>53</v>
      </c>
    </row>
    <row r="85" spans="4:4" x14ac:dyDescent="0.2">
      <c r="D85" s="4">
        <v>54</v>
      </c>
    </row>
    <row r="86" spans="4:4" x14ac:dyDescent="0.2">
      <c r="D86" s="4">
        <v>55</v>
      </c>
    </row>
    <row r="87" spans="4:4" x14ac:dyDescent="0.2">
      <c r="D87" s="4">
        <v>56</v>
      </c>
    </row>
    <row r="88" spans="4:4" x14ac:dyDescent="0.2">
      <c r="D88" s="4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15A094B620A44AE6071BA6BFAEAC4" ma:contentTypeVersion="13" ma:contentTypeDescription="Create a new document." ma:contentTypeScope="" ma:versionID="af27b1f51ceb6c8c405971a452517602">
  <xsd:schema xmlns:xsd="http://www.w3.org/2001/XMLSchema" xmlns:xs="http://www.w3.org/2001/XMLSchema" xmlns:p="http://schemas.microsoft.com/office/2006/metadata/properties" xmlns:ns3="9aeccc5d-403d-439e-8d03-2d08f847ff8e" xmlns:ns4="59f43463-db30-4112-b073-298e2b74d1ad" targetNamespace="http://schemas.microsoft.com/office/2006/metadata/properties" ma:root="true" ma:fieldsID="4f61d9d907179160a140820d0457a4a2" ns3:_="" ns4:_="">
    <xsd:import namespace="9aeccc5d-403d-439e-8d03-2d08f847ff8e"/>
    <xsd:import namespace="59f43463-db30-4112-b073-298e2b74d1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ccc5d-403d-439e-8d03-2d08f847ff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43463-db30-4112-b073-298e2b74d1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B3CA95-D00E-48ED-85FE-01680D3BB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eccc5d-403d-439e-8d03-2d08f847ff8e"/>
    <ds:schemaRef ds:uri="59f43463-db30-4112-b073-298e2b74d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9A92B5-DF44-46D8-A132-0E6CDF28CB96}">
  <ds:schemaRefs>
    <ds:schemaRef ds:uri="http://schemas.openxmlformats.org/package/2006/metadata/core-properties"/>
    <ds:schemaRef ds:uri="9aeccc5d-403d-439e-8d03-2d08f847ff8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59f43463-db30-4112-b073-298e2b74d1ad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214AF7F-B299-4993-A2D8-C72748EA08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'Pattern Graph'!Print_Area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Brown</dc:creator>
  <cp:lastModifiedBy>Tony Long</cp:lastModifiedBy>
  <cp:lastPrinted>2020-10-21T22:13:38Z</cp:lastPrinted>
  <dcterms:created xsi:type="dcterms:W3CDTF">2009-04-28T15:21:37Z</dcterms:created>
  <dcterms:modified xsi:type="dcterms:W3CDTF">2022-07-21T14:11:21Z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0x0101006CE15A094B620A44AE6071BA6BFAEAC4</vt:lpwstr>
  </property>
</Properties>
</file>