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38 2025_B/"/>
    </mc:Choice>
  </mc:AlternateContent>
  <xr:revisionPtr revIDLastSave="25" documentId="8_{EB1158A5-FFA0-4D48-9F84-F986F65A5083}" xr6:coauthVersionLast="47" xr6:coauthVersionMax="47" xr10:uidLastSave="{7E38002F-1FD2-4D6A-88CD-B4B22D6FDE3C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<sst xmlns="http://schemas.openxmlformats.org/spreadsheetml/2006/main" count="456" uniqueCount="172">
  <si>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</si>
  <si>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</si>
  <si>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</si>
  <si>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</si>
  <si>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</si>
  <si>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</si>
  <si>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</si>
  <si>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</si>
  <si>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</si>
  <si>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</si>
  <si>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</si>
  <si>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</si>
  <si>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</si>
  <si>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</si>
  <si>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</si>
  <si>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</si>
  <si>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</si>
  <si>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</si>
  <si>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</si>
  <si>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</si>
  <si>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</si>
  <si>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</si>
  <si>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</si>
  <si>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</si>
  <si>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</si>
  <si>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</si>
  <si>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</si>
  <si>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</si>
  <si>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</si>
  <si>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</si>
  <si>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</si>
  <si>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</si>
  <si>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</si>
  <si>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</si>
  <si>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</si>
  <si>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</si>
  <si>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</si>
  <si>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</si>
  <si>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</si>
  <si>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</si>
  <si>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</si>
  <si>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</si>
  <si>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</si>
  <si>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</si>
  <si>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</si>
  <si>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</si>
  <si>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</si>
  <si>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</si>
  <si>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</si>
  <si>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</si>
  <si>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</si>
  <si>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</si>
  <si>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</si>
  <si>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</si>
  <si>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</si>
  <si>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</si>
  <si>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</si>
  <si>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</si>
  <si>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</si>
  <si>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</si>
  <si>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</si>
  <si>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</si>
  <si>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</si>
  <si>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</si>
  <si>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</si>
  <si>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</si>
  <si>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</si>
  <si>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</si>
  <si>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</si>
  <si>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</si>
  <si>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</si>
  <si>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</si>
  <si>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</si>
  <si>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</si>
  <si>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</si>
  <si>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</si>
  <si>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</si>
  <si>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</si>
  <si>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</si>
  <si>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</si>
  <si>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</si>
  <si>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</si>
  <si>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</si>
  <si>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</si>
  <si>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</si>
  <si>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</si>
  <si>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</si>
  <si>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</si>
  <si>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</si>
  <si>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</si>
  <si>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</si>
  <si>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</si>
  <si>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</si>
  <si>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</si>
  <si>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</si>
  <si>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</si>
  <si>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</si>
  <si>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</si>
  <si>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</si>
  <si>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</si>
  <si>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</si>
  <si>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</si>
  <si>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</si>
  <si>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</si>
  <si>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</si>
  <si>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</si>
  <si>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</si>
  <si>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</si>
  <si>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</si>
  <si>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</si>
  <si>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</si>
  <si>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</si>
  <si>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</si>
  <si>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</si>
  <si>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</si>
  <si>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</si>
  <si>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</si>
  <si>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</si>
  <si>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</si>
  <si>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</si>
  <si>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</si>
  <si>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</si>
  <si>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</si>
  <si>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</si>
  <si>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</si>
  <si>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</si>
  <si>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</si>
  <si>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</si>
  <si>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</si>
  <si>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</si>
  <si>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</si>
  <si>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</si>
  <si>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</si>
  <si>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</si>
  <si>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</si>
  <si>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</si>
  <si>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</si>
  <si>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</si>
  <si>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</si>
  <si>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</si>
  <si>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</si>
  <si>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</si>
  <si>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</si>
  <si>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</si>
  <si>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</si>
  <si>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</si>
  <si>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</si>
  <si>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</si>
  <si>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</si>
  <si>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</si>
  <si>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</si>
  <si>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</si>
  <si>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</si>
  <si>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</si>
  <si>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</si>
  <si>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</si>
  <si>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</si>
  <si>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</si>
  <si>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</si>
  <si>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</si>
  <si>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</si>
  <si>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</si>
  <si>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</si>
  <si>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</si>
  <si>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</si>
  <si>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</si>
  <si>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</si>
  <si>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</si>
  <si>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</si>
  <si>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</si>
  <si>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EA382025_B</t>
  </si>
  <si>
    <t>EA38 2025_B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</si>
</sst>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18</c:v>
                </c:pt>
                <c:pt idx="4">
                  <c:v>30</c:v>
                </c:pt>
                <c:pt idx="5">
                  <c:v>43</c:v>
                </c:pt>
                <c:pt idx="6">
                  <c:v>62</c:v>
                </c:pt>
                <c:pt idx="7">
                  <c:v>79</c:v>
                </c:pt>
                <c:pt idx="8">
                  <c:v>79</c:v>
                </c:pt>
                <c:pt idx="9">
                  <c:v>97</c:v>
                </c:pt>
                <c:pt idx="10">
                  <c:v>97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97</c:v>
                </c:pt>
                <c:pt idx="29">
                  <c:v>97</c:v>
                </c:pt>
                <c:pt idx="30">
                  <c:v>79</c:v>
                </c:pt>
                <c:pt idx="31">
                  <c:v>79</c:v>
                </c:pt>
                <c:pt idx="32">
                  <c:v>62</c:v>
                </c:pt>
                <c:pt idx="33">
                  <c:v>43</c:v>
                </c:pt>
                <c:pt idx="34">
                  <c:v>30</c:v>
                </c:pt>
                <c:pt idx="35">
                  <c:v>18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49</c:v>
                </c:pt>
                <c:pt idx="7">
                  <c:v>64</c:v>
                </c:pt>
                <c:pt idx="8">
                  <c:v>64</c:v>
                </c:pt>
                <c:pt idx="9">
                  <c:v>78</c:v>
                </c:pt>
                <c:pt idx="10">
                  <c:v>78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99</c:v>
                </c:pt>
                <c:pt idx="19">
                  <c:v>99</c:v>
                </c:pt>
                <c:pt idx="20">
                  <c:v>99</c:v>
                </c:pt>
                <c:pt idx="21">
                  <c:v>99</c:v>
                </c:pt>
                <c:pt idx="22">
                  <c:v>99</c:v>
                </c:pt>
                <c:pt idx="23">
                  <c:v>99</c:v>
                </c:pt>
                <c:pt idx="24">
                  <c:v>99</c:v>
                </c:pt>
                <c:pt idx="25">
                  <c:v>99</c:v>
                </c:pt>
                <c:pt idx="26">
                  <c:v>99</c:v>
                </c:pt>
                <c:pt idx="27">
                  <c:v>99</c:v>
                </c:pt>
                <c:pt idx="28">
                  <c:v>78</c:v>
                </c:pt>
                <c:pt idx="29">
                  <c:v>78</c:v>
                </c:pt>
                <c:pt idx="30">
                  <c:v>64</c:v>
                </c:pt>
                <c:pt idx="31">
                  <c:v>64</c:v>
                </c:pt>
                <c:pt idx="32">
                  <c:v>49</c:v>
                </c:pt>
                <c:pt idx="33">
                  <c:v>34</c:v>
                </c:pt>
                <c:pt idx="34">
                  <c:v>25</c:v>
                </c:pt>
                <c:pt idx="35">
                  <c:v>15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11</c:v>
                </c:pt>
                <c:pt idx="4">
                  <c:v>19</c:v>
                </c:pt>
                <c:pt idx="5">
                  <c:v>27</c:v>
                </c:pt>
                <c:pt idx="6">
                  <c:v>37</c:v>
                </c:pt>
                <c:pt idx="7">
                  <c:v>49</c:v>
                </c:pt>
                <c:pt idx="8">
                  <c:v>49</c:v>
                </c:pt>
                <c:pt idx="9">
                  <c:v>60</c:v>
                </c:pt>
                <c:pt idx="10">
                  <c:v>60</c:v>
                </c:pt>
                <c:pt idx="11">
                  <c:v>78</c:v>
                </c:pt>
                <c:pt idx="12">
                  <c:v>78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  <c:pt idx="18">
                  <c:v>78</c:v>
                </c:pt>
                <c:pt idx="19">
                  <c:v>78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78</c:v>
                </c:pt>
                <c:pt idx="24">
                  <c:v>78</c:v>
                </c:pt>
                <c:pt idx="25">
                  <c:v>78</c:v>
                </c:pt>
                <c:pt idx="26">
                  <c:v>78</c:v>
                </c:pt>
                <c:pt idx="27">
                  <c:v>78</c:v>
                </c:pt>
                <c:pt idx="28">
                  <c:v>60</c:v>
                </c:pt>
                <c:pt idx="29">
                  <c:v>60</c:v>
                </c:pt>
                <c:pt idx="30">
                  <c:v>49</c:v>
                </c:pt>
                <c:pt idx="31">
                  <c:v>49</c:v>
                </c:pt>
                <c:pt idx="32">
                  <c:v>37</c:v>
                </c:pt>
                <c:pt idx="33">
                  <c:v>27</c:v>
                </c:pt>
                <c:pt idx="34">
                  <c:v>19</c:v>
                </c:pt>
                <c:pt idx="35">
                  <c:v>11</c:v>
                </c:pt>
                <c:pt idx="36">
                  <c:v>4</c:v>
                </c:pt>
                <c:pt idx="37">
                  <c:v>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13</c:v>
                </c:pt>
                <c:pt idx="5">
                  <c:v>18</c:v>
                </c:pt>
                <c:pt idx="6">
                  <c:v>26</c:v>
                </c:pt>
                <c:pt idx="7">
                  <c:v>34</c:v>
                </c:pt>
                <c:pt idx="8">
                  <c:v>34</c:v>
                </c:pt>
                <c:pt idx="9">
                  <c:v>42</c:v>
                </c:pt>
                <c:pt idx="10">
                  <c:v>42</c:v>
                </c:pt>
                <c:pt idx="11">
                  <c:v>53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  <c:pt idx="19">
                  <c:v>53</c:v>
                </c:pt>
                <c:pt idx="20">
                  <c:v>53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53</c:v>
                </c:pt>
                <c:pt idx="28">
                  <c:v>42</c:v>
                </c:pt>
                <c:pt idx="29">
                  <c:v>42</c:v>
                </c:pt>
                <c:pt idx="30">
                  <c:v>34</c:v>
                </c:pt>
                <c:pt idx="31">
                  <c:v>34</c:v>
                </c:pt>
                <c:pt idx="32">
                  <c:v>26</c:v>
                </c:pt>
                <c:pt idx="33">
                  <c:v>18</c:v>
                </c:pt>
                <c:pt idx="34">
                  <c:v>13</c:v>
                </c:pt>
                <c:pt idx="35">
                  <c:v>8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15</c:v>
                </c:pt>
                <c:pt idx="7">
                  <c:v>19</c:v>
                </c:pt>
                <c:pt idx="8">
                  <c:v>19</c:v>
                </c:pt>
                <c:pt idx="9">
                  <c:v>23</c:v>
                </c:pt>
                <c:pt idx="10">
                  <c:v>23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23</c:v>
                </c:pt>
                <c:pt idx="29">
                  <c:v>23</c:v>
                </c:pt>
                <c:pt idx="30">
                  <c:v>19</c:v>
                </c:pt>
                <c:pt idx="31">
                  <c:v>19</c:v>
                </c:pt>
                <c:pt idx="32">
                  <c:v>15</c:v>
                </c:pt>
                <c:pt idx="33">
                  <c:v>10</c:v>
                </c:pt>
                <c:pt idx="34">
                  <c:v>7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4.6946107784431132E-2</c:v>
                </c:pt>
                <c:pt idx="2">
                  <c:v>4.6946107784431132E-2</c:v>
                </c:pt>
                <c:pt idx="3">
                  <c:v>0.14880239520958086</c:v>
                </c:pt>
                <c:pt idx="4">
                  <c:v>0.24982035928143714</c:v>
                </c:pt>
                <c:pt idx="5">
                  <c:v>0.35167664670658683</c:v>
                </c:pt>
                <c:pt idx="6">
                  <c:v>0.50425149700598804</c:v>
                </c:pt>
                <c:pt idx="7">
                  <c:v>0.65263473053892218</c:v>
                </c:pt>
                <c:pt idx="8">
                  <c:v>0.65263473053892218</c:v>
                </c:pt>
                <c:pt idx="9">
                  <c:v>0.79934131736526948</c:v>
                </c:pt>
                <c:pt idx="10">
                  <c:v>0.79934131736526948</c:v>
                </c:pt>
                <c:pt idx="11">
                  <c:v>0.94982035928143715</c:v>
                </c:pt>
                <c:pt idx="12">
                  <c:v>0.94982035928143715</c:v>
                </c:pt>
                <c:pt idx="13">
                  <c:v>0.94982035928143715</c:v>
                </c:pt>
                <c:pt idx="14">
                  <c:v>0.94982035928143715</c:v>
                </c:pt>
                <c:pt idx="15">
                  <c:v>0.94982035928143715</c:v>
                </c:pt>
                <c:pt idx="16">
                  <c:v>0.94982035928143715</c:v>
                </c:pt>
                <c:pt idx="17">
                  <c:v>0.94982035928143715</c:v>
                </c:pt>
                <c:pt idx="18">
                  <c:v>0.94982035928143715</c:v>
                </c:pt>
                <c:pt idx="19">
                  <c:v>0.94982035928143715</c:v>
                </c:pt>
                <c:pt idx="20">
                  <c:v>0.94982035928143715</c:v>
                </c:pt>
                <c:pt idx="21">
                  <c:v>0.94982035928143715</c:v>
                </c:pt>
                <c:pt idx="22">
                  <c:v>0.94982035928143715</c:v>
                </c:pt>
                <c:pt idx="23">
                  <c:v>0.94982035928143715</c:v>
                </c:pt>
                <c:pt idx="24">
                  <c:v>0.94982035928143715</c:v>
                </c:pt>
                <c:pt idx="25">
                  <c:v>0.94982035928143715</c:v>
                </c:pt>
                <c:pt idx="26">
                  <c:v>0.94982035928143715</c:v>
                </c:pt>
                <c:pt idx="27">
                  <c:v>0.94982035928143715</c:v>
                </c:pt>
                <c:pt idx="28">
                  <c:v>0.79934131736526948</c:v>
                </c:pt>
                <c:pt idx="29">
                  <c:v>0.79934131736526948</c:v>
                </c:pt>
                <c:pt idx="30">
                  <c:v>0.65263473053892218</c:v>
                </c:pt>
                <c:pt idx="31">
                  <c:v>0.65263473053892218</c:v>
                </c:pt>
                <c:pt idx="32">
                  <c:v>0.50425149700598804</c:v>
                </c:pt>
                <c:pt idx="33">
                  <c:v>0.35167664670658683</c:v>
                </c:pt>
                <c:pt idx="34">
                  <c:v>0.24982035928143714</c:v>
                </c:pt>
                <c:pt idx="35">
                  <c:v>0.14880239520958086</c:v>
                </c:pt>
                <c:pt idx="36">
                  <c:v>4.6946107784431132E-2</c:v>
                </c:pt>
                <c:pt idx="37">
                  <c:v>4.6946107784431132E-2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76755</xdr:colOff>
      <xdr:row>5</xdr:row>
      <xdr:rowOff>10217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114173</xdr:colOff>
      <xdr:row>5</xdr:row>
      <xdr:rowOff>190182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28504</xdr:colOff>
      <xdr:row>5</xdr:row>
      <xdr:rowOff>87019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60" zoomScaleNormal="60" workbookViewId="0">
      <selection activeCell="AO33" sqref="AO33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06"/>
      <c r="X2" s="20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06"/>
      <c r="X3" s="20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06"/>
      <c r="X5" s="20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14"/>
      <c r="I6" s="214"/>
      <c r="J6" s="214"/>
      <c r="K6" s="214"/>
      <c r="L6" s="214"/>
      <c r="M6" s="214"/>
      <c r="N6" s="214"/>
      <c r="O6" s="214"/>
      <c r="P6" s="25"/>
      <c r="Q6" s="22"/>
      <c r="R6" s="22"/>
      <c r="S6" s="21"/>
      <c r="T6" s="21"/>
      <c r="U6" s="21"/>
      <c r="V6" s="21"/>
      <c r="W6" s="206"/>
      <c r="X6" s="20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51" t="s">
        <v>58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7"/>
      <c r="N8" s="27"/>
      <c r="O8" s="249" t="s">
        <v>0</v>
      </c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7"/>
      <c r="AA8" s="27"/>
      <c r="AB8" s="27"/>
      <c r="AC8" s="249" t="s">
        <v>9</v>
      </c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50"/>
    </row>
    <row r="9" spans="1:41" s="120" customFormat="1" ht="31.5" customHeight="1" thickBot="1" x14ac:dyDescent="0.4">
      <c r="A9" s="194" t="s">
        <v>5</v>
      </c>
      <c r="B9" s="195"/>
      <c r="C9" s="195"/>
      <c r="D9" s="195"/>
      <c r="E9" s="195"/>
      <c r="F9" s="252">
        <v>45870</v>
      </c>
      <c r="G9" s="253"/>
      <c r="H9" s="253"/>
      <c r="I9" s="253"/>
      <c r="J9" s="253"/>
      <c r="K9" s="253"/>
      <c r="L9" s="254"/>
      <c r="M9" s="26"/>
      <c r="N9" s="26"/>
      <c r="O9" s="195" t="s">
        <v>3</v>
      </c>
      <c r="P9" s="195"/>
      <c r="Q9" s="195"/>
      <c r="R9" s="207"/>
      <c r="S9" s="207"/>
      <c r="T9" s="211" t="s">
        <v>108</v>
      </c>
      <c r="U9" s="212"/>
      <c r="Z9" s="175"/>
      <c r="AA9" s="175"/>
      <c r="AB9" s="195" t="s">
        <v>7</v>
      </c>
      <c r="AC9" s="195"/>
      <c r="AD9" s="195"/>
      <c r="AE9" s="195"/>
      <c r="AF9" s="195"/>
      <c r="AG9" s="195"/>
      <c r="AH9" s="213"/>
      <c r="AI9" s="231"/>
      <c r="AJ9" s="232"/>
      <c r="AK9" s="232"/>
      <c r="AL9" s="232"/>
      <c r="AM9" s="232"/>
      <c r="AN9" s="233"/>
      <c r="AO9" s="173"/>
    </row>
    <row r="10" spans="1:41" s="120" customFormat="1" ht="31.5" customHeight="1" thickBot="1" x14ac:dyDescent="0.4">
      <c r="A10" s="194" t="s">
        <v>11</v>
      </c>
      <c r="B10" s="195"/>
      <c r="C10" s="195"/>
      <c r="D10" s="195"/>
      <c r="E10" s="195"/>
      <c r="F10" s="203" t="str">
        <f>IF(OR(AM22&lt;=4,AM23&lt;=4),"SPORT",IF(OR(AM22&lt;7.9,AM23&lt;7.999),"CHALLENGE",IF(OR(AM22&gt;=8,AM23&gt;=8),"RECREATIONAL")))</f>
        <v>SPORT</v>
      </c>
      <c r="G10" s="204"/>
      <c r="H10" s="204"/>
      <c r="I10" s="204"/>
      <c r="J10" s="204"/>
      <c r="K10" s="204"/>
      <c r="L10" s="205"/>
      <c r="M10" s="26"/>
      <c r="N10" s="26"/>
      <c r="O10" s="195" t="s">
        <v>4</v>
      </c>
      <c r="P10" s="195"/>
      <c r="Q10" s="195"/>
      <c r="R10" s="195"/>
      <c r="S10" s="213"/>
      <c r="T10" s="255" t="s">
        <v>170</v>
      </c>
      <c r="U10" s="256"/>
      <c r="V10" s="256"/>
      <c r="W10" s="256"/>
      <c r="X10" s="256"/>
      <c r="Y10" s="257"/>
      <c r="AB10" s="176"/>
      <c r="AC10" s="195" t="s">
        <v>8</v>
      </c>
      <c r="AD10" s="195"/>
      <c r="AE10" s="195"/>
      <c r="AF10" s="195"/>
      <c r="AG10" s="195"/>
      <c r="AH10" s="21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194" t="s">
        <v>10</v>
      </c>
      <c r="B11" s="195"/>
      <c r="C11" s="195"/>
      <c r="D11" s="195"/>
      <c r="E11" s="195"/>
      <c r="F11" s="210" t="str">
        <f>_xlfn.IFS(F10="SPORT","HIGH",F10="CHALLENGE","MEDIUM", F10="RECREATIONAL","LOW")</f>
        <v>HIGH</v>
      </c>
      <c r="G11" s="189"/>
      <c r="H11" s="189"/>
      <c r="I11" s="189"/>
      <c r="J11" s="189"/>
      <c r="K11" s="189"/>
      <c r="L11" s="190"/>
      <c r="M11" s="26"/>
      <c r="N11" s="26"/>
      <c r="O11" s="195" t="s">
        <v>102</v>
      </c>
      <c r="P11" s="195"/>
      <c r="Q11" s="195"/>
      <c r="R11" s="195"/>
      <c r="S11" s="213"/>
      <c r="T11" s="211">
        <v>0</v>
      </c>
      <c r="U11" s="212"/>
      <c r="V11" s="177"/>
      <c r="W11" s="177"/>
      <c r="X11" s="177"/>
      <c r="Y11" s="177"/>
      <c r="Z11" s="26"/>
      <c r="AA11" s="71"/>
      <c r="AB11" s="195"/>
      <c r="AC11" s="195"/>
      <c r="AD11" s="195"/>
      <c r="AE11" s="195"/>
      <c r="AF11" s="195"/>
      <c r="AG11" s="195"/>
      <c r="AH11" s="195"/>
      <c r="AI11" s="234"/>
      <c r="AJ11" s="234"/>
      <c r="AK11" s="234"/>
      <c r="AL11" s="26"/>
      <c r="AM11" s="26"/>
      <c r="AN11" s="26"/>
      <c r="AO11" s="76"/>
    </row>
    <row r="12" spans="1:41" s="120" customFormat="1" ht="31.5" customHeight="1" thickBot="1" x14ac:dyDescent="0.4">
      <c r="A12" s="194" t="s">
        <v>135</v>
      </c>
      <c r="B12" s="195"/>
      <c r="C12" s="195"/>
      <c r="D12" s="195"/>
      <c r="E12" s="195"/>
      <c r="F12" s="215">
        <f>IF(G21="","",Sheet1!AO26)</f>
        <v>24.651736526946106</v>
      </c>
      <c r="G12" s="216"/>
      <c r="H12" s="216"/>
      <c r="I12" s="216"/>
      <c r="J12" s="216"/>
      <c r="K12" s="216"/>
      <c r="L12" s="217"/>
      <c r="M12" s="26"/>
      <c r="N12" s="26"/>
      <c r="O12" s="195" t="s">
        <v>103</v>
      </c>
      <c r="P12" s="195"/>
      <c r="Q12" s="195"/>
      <c r="R12" s="195"/>
      <c r="S12" s="213"/>
      <c r="T12" s="211">
        <v>0</v>
      </c>
      <c r="U12" s="212"/>
      <c r="V12" s="176"/>
      <c r="W12" s="176"/>
      <c r="X12" s="176"/>
      <c r="Y12" s="176"/>
      <c r="Z12" s="26"/>
      <c r="AA12" s="71"/>
      <c r="AB12" s="195" t="s">
        <v>134</v>
      </c>
      <c r="AC12" s="195"/>
      <c r="AD12" s="195"/>
      <c r="AE12" s="195"/>
      <c r="AF12" s="195"/>
      <c r="AG12" s="195"/>
      <c r="AH12" s="213"/>
      <c r="AI12" s="237">
        <v>50</v>
      </c>
      <c r="AJ12" s="238"/>
      <c r="AK12" s="239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195" t="s">
        <v>104</v>
      </c>
      <c r="P13" s="195"/>
      <c r="Q13" s="195"/>
      <c r="R13" s="195"/>
      <c r="S13" s="213"/>
      <c r="T13" s="211">
        <v>6</v>
      </c>
      <c r="U13" s="212"/>
      <c r="V13" s="26"/>
      <c r="W13" s="26"/>
      <c r="X13" s="26"/>
      <c r="Y13" s="26"/>
      <c r="Z13" s="26"/>
      <c r="AA13" s="179"/>
      <c r="AB13" s="179"/>
      <c r="AC13" s="179"/>
      <c r="AD13" s="195"/>
      <c r="AE13" s="195"/>
      <c r="AF13" s="195"/>
      <c r="AG13" s="195"/>
      <c r="AH13" s="195"/>
      <c r="AI13" s="235"/>
      <c r="AJ13" s="235"/>
      <c r="AK13" s="235"/>
      <c r="AL13" s="235"/>
      <c r="AM13" s="235"/>
      <c r="AN13" s="235"/>
      <c r="AO13" s="236"/>
    </row>
    <row r="14" spans="1:41" s="120" customFormat="1" ht="31.5" customHeight="1" thickBot="1" x14ac:dyDescent="0.45">
      <c r="A14" s="208" t="s">
        <v>59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195" t="s">
        <v>6</v>
      </c>
      <c r="AE14" s="195"/>
      <c r="AF14" s="195"/>
      <c r="AG14" s="195"/>
      <c r="AH14" s="213"/>
      <c r="AI14" s="231"/>
      <c r="AJ14" s="232"/>
      <c r="AK14" s="232"/>
      <c r="AL14" s="232"/>
      <c r="AM14" s="232"/>
      <c r="AN14" s="233"/>
      <c r="AO14" s="173"/>
    </row>
    <row r="15" spans="1:41" s="120" customFormat="1" ht="31.5" customHeight="1" thickBot="1" x14ac:dyDescent="0.4">
      <c r="A15" s="194" t="s">
        <v>60</v>
      </c>
      <c r="B15" s="195"/>
      <c r="C15" s="195"/>
      <c r="D15" s="195"/>
      <c r="E15" s="200"/>
      <c r="F15" s="201"/>
      <c r="G15" s="201"/>
      <c r="H15" s="201"/>
      <c r="I15" s="201"/>
      <c r="J15" s="201"/>
      <c r="K15" s="201"/>
      <c r="L15" s="202"/>
      <c r="M15" s="26"/>
      <c r="N15" s="26"/>
      <c r="O15" s="203" t="s">
        <v>159</v>
      </c>
      <c r="P15" s="204"/>
      <c r="Q15" s="204"/>
      <c r="R15" s="204"/>
      <c r="S15" s="205"/>
      <c r="T15" s="147" t="s">
        <v>164</v>
      </c>
      <c r="U15" s="89" t="s">
        <v>145</v>
      </c>
      <c r="V15" s="240" t="s">
        <v>165</v>
      </c>
      <c r="W15" s="241"/>
      <c r="X15" s="242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194" t="s">
        <v>61</v>
      </c>
      <c r="B16" s="195"/>
      <c r="C16" s="195"/>
      <c r="D16" s="195"/>
      <c r="E16" s="200"/>
      <c r="F16" s="201"/>
      <c r="G16" s="201"/>
      <c r="H16" s="201"/>
      <c r="I16" s="201"/>
      <c r="J16" s="201"/>
      <c r="K16" s="201"/>
      <c r="L16" s="202"/>
      <c r="M16" s="26"/>
      <c r="N16" s="26"/>
      <c r="O16" s="203" t="s">
        <v>160</v>
      </c>
      <c r="P16" s="204"/>
      <c r="Q16" s="204"/>
      <c r="R16" s="204"/>
      <c r="S16" s="205"/>
      <c r="T16" s="148" t="s">
        <v>163</v>
      </c>
      <c r="U16" s="89" t="s">
        <v>145</v>
      </c>
      <c r="V16" s="243"/>
      <c r="W16" s="244"/>
      <c r="X16" s="245"/>
      <c r="Y16" s="26"/>
      <c r="Z16" s="26"/>
      <c r="AA16" s="199" t="s">
        <v>121</v>
      </c>
      <c r="AB16" s="199"/>
      <c r="AO16" s="151"/>
    </row>
    <row r="17" spans="1:41" s="120" customFormat="1" ht="30.75" customHeight="1" thickBot="1" x14ac:dyDescent="0.4">
      <c r="A17" s="194" t="s">
        <v>62</v>
      </c>
      <c r="B17" s="195"/>
      <c r="C17" s="195"/>
      <c r="D17" s="195"/>
      <c r="E17" s="200"/>
      <c r="F17" s="201"/>
      <c r="G17" s="201"/>
      <c r="H17" s="201"/>
      <c r="I17" s="201"/>
      <c r="J17" s="201"/>
      <c r="K17" s="201"/>
      <c r="L17" s="202"/>
      <c r="M17" s="26"/>
      <c r="N17" s="26"/>
      <c r="O17" s="203" t="s">
        <v>161</v>
      </c>
      <c r="P17" s="204"/>
      <c r="Q17" s="204"/>
      <c r="R17" s="204"/>
      <c r="S17" s="205"/>
      <c r="T17" s="147" t="s">
        <v>162</v>
      </c>
      <c r="U17" s="89" t="s">
        <v>145</v>
      </c>
      <c r="V17" s="246"/>
      <c r="W17" s="247"/>
      <c r="X17" s="248"/>
      <c r="Y17" s="26"/>
      <c r="Z17" s="174"/>
      <c r="AA17" s="261" t="s">
        <v>171</v>
      </c>
      <c r="AB17" s="262"/>
      <c r="AC17" s="262"/>
      <c r="AD17" s="262"/>
      <c r="AE17" s="262"/>
      <c r="AF17" s="262"/>
      <c r="AG17" s="262"/>
      <c r="AH17" s="262"/>
      <c r="AI17" s="262"/>
      <c r="AJ17" s="262"/>
      <c r="AK17" s="263"/>
      <c r="AL17" s="36"/>
      <c r="AM17" s="264" t="s">
        <v>169</v>
      </c>
      <c r="AN17" s="265"/>
      <c r="AO17" s="266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258" t="s">
        <v>167</v>
      </c>
      <c r="AN18" s="259"/>
      <c r="AO18" s="26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203">
        <f>IFERROR(Sheet1!S39/Sheet1!D39,"")</f>
        <v>3.6489533011272139</v>
      </c>
      <c r="AN19" s="205"/>
      <c r="AO19" s="94" t="str">
        <f>IF(AM19="","",":1")</f>
        <v>:1</v>
      </c>
    </row>
    <row r="20" spans="1:41" ht="24" thickBot="1" x14ac:dyDescent="0.25">
      <c r="A20" s="196" t="s">
        <v>120</v>
      </c>
      <c r="B20" s="197"/>
      <c r="C20" s="197"/>
      <c r="D20" s="197"/>
      <c r="E20" s="197"/>
      <c r="F20" s="197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203">
        <f>IFERROR(Sheet1!S39/Sheet1!AH39,"")</f>
        <v>3.6489533011272139</v>
      </c>
      <c r="AN20" s="205"/>
      <c r="AO20" s="94" t="str">
        <f>IF(AM20="","",":1")</f>
        <v>:1</v>
      </c>
    </row>
    <row r="21" spans="1:41" s="26" customFormat="1" ht="42" customHeight="1" thickBot="1" x14ac:dyDescent="0.4">
      <c r="A21" s="196" t="s">
        <v>54</v>
      </c>
      <c r="B21" s="197"/>
      <c r="C21" s="197"/>
      <c r="D21" s="197"/>
      <c r="E21" s="197"/>
      <c r="F21" s="198"/>
      <c r="G21" s="191">
        <v>7</v>
      </c>
      <c r="H21" s="192"/>
      <c r="I21" s="193"/>
      <c r="J21" s="183"/>
      <c r="K21" s="191">
        <v>12</v>
      </c>
      <c r="L21" s="192"/>
      <c r="M21" s="193"/>
      <c r="N21" s="183"/>
      <c r="O21" s="191">
        <v>18</v>
      </c>
      <c r="P21" s="192"/>
      <c r="Q21" s="193"/>
      <c r="R21" s="183"/>
      <c r="S21" s="191">
        <v>25</v>
      </c>
      <c r="T21" s="192"/>
      <c r="U21" s="193"/>
      <c r="V21" s="183"/>
      <c r="W21" s="191">
        <v>33</v>
      </c>
      <c r="X21" s="192"/>
      <c r="Y21" s="193"/>
      <c r="Z21" s="183"/>
      <c r="AA21" s="191">
        <v>38</v>
      </c>
      <c r="AB21" s="192"/>
      <c r="AC21" s="193"/>
      <c r="AD21" s="183"/>
      <c r="AE21" s="191"/>
      <c r="AF21" s="192"/>
      <c r="AG21" s="193"/>
      <c r="AH21" s="183"/>
      <c r="AI21" s="191"/>
      <c r="AJ21" s="192"/>
      <c r="AK21" s="193"/>
      <c r="AL21" s="180"/>
      <c r="AM21" s="258" t="s">
        <v>166</v>
      </c>
      <c r="AN21" s="259"/>
      <c r="AO21" s="26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203">
        <f>IFERROR(Sheet1!S39/Sheet1!I39,"")</f>
        <v>1.2323254296280184</v>
      </c>
      <c r="AN22" s="205"/>
      <c r="AO22" s="94" t="str">
        <f>IF(AM22="","",":1")</f>
        <v>:1</v>
      </c>
    </row>
    <row r="23" spans="1:41" s="26" customFormat="1" ht="30.75" customHeight="1" thickBot="1" x14ac:dyDescent="0.4">
      <c r="A23" s="196" t="s">
        <v>53</v>
      </c>
      <c r="B23" s="197"/>
      <c r="C23" s="197"/>
      <c r="D23" s="197"/>
      <c r="E23" s="197"/>
      <c r="F23" s="185" t="s">
        <v>56</v>
      </c>
      <c r="G23" s="90">
        <f>IF('Ratio Detail'!D5="", "", 'Ratio Detail'!D5)</f>
        <v>3.1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3.8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3.9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3.8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4</v>
      </c>
      <c r="X23" s="152" t="s">
        <v>55</v>
      </c>
      <c r="Y23" s="89">
        <f>IF(W23="","",1)</f>
        <v>1</v>
      </c>
      <c r="Z23" s="185"/>
      <c r="AA23" s="90" t="str">
        <f>IF('Ratio Detail'!J10="", "", 'Ratio Detail'!J10)</f>
        <v/>
      </c>
      <c r="AB23" s="152" t="s">
        <v>55</v>
      </c>
      <c r="AC23" s="89" t="str">
        <f>IF(AA23="","",1)</f>
        <v/>
      </c>
      <c r="AD23" s="185"/>
      <c r="AE23" s="90" t="str">
        <f>IF('Ratio Detail'!J15="", "", 'Ratio Detail'!J15)</f>
        <v/>
      </c>
      <c r="AF23" s="152" t="s">
        <v>55</v>
      </c>
      <c r="AG23" s="89" t="str">
        <f>IF(AE23="","",1)</f>
        <v/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203">
        <f>IFERROR(Sheet1!S39/Sheet1!AC39,"")</f>
        <v>1.2323254296280184</v>
      </c>
      <c r="AN23" s="205"/>
      <c r="AO23" s="94" t="str">
        <f>IF(AM23="","",":1")</f>
        <v>:1</v>
      </c>
    </row>
    <row r="24" spans="1:41" s="121" customFormat="1" ht="31.5" customHeight="1" thickBot="1" x14ac:dyDescent="0.4">
      <c r="A24" s="196"/>
      <c r="B24" s="197"/>
      <c r="C24" s="197"/>
      <c r="D24" s="197"/>
      <c r="E24" s="197"/>
      <c r="F24" s="180" t="s">
        <v>57</v>
      </c>
      <c r="G24" s="90">
        <f>IF('Ratio Detail'!D6="", "", 'Ratio Detail'!D6)</f>
        <v>3.1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3.8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3.9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3.8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4</v>
      </c>
      <c r="X24" s="152" t="s">
        <v>55</v>
      </c>
      <c r="Y24" s="89">
        <f>IF(W24="","",1)</f>
        <v>1</v>
      </c>
      <c r="Z24" s="178"/>
      <c r="AA24" s="90" t="str">
        <f>'Ratio Detail'!J11</f>
        <v/>
      </c>
      <c r="AB24" s="152" t="s">
        <v>55</v>
      </c>
      <c r="AC24" s="89" t="str">
        <f>IF(AA24="","",1)</f>
        <v/>
      </c>
      <c r="AD24" s="178"/>
      <c r="AE24" s="90" t="str">
        <f>IF('Ratio Detail'!J16="", "", 'Ratio Detail'!J16)</f>
        <v/>
      </c>
      <c r="AF24" s="152" t="s">
        <v>55</v>
      </c>
      <c r="AG24" s="89" t="str">
        <f>IF(AE24="","",1)</f>
        <v/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258" t="s">
        <v>168</v>
      </c>
      <c r="AN24" s="259"/>
      <c r="AO24" s="260"/>
    </row>
    <row r="25" spans="1:41" ht="31.5" customHeight="1" thickBot="1" x14ac:dyDescent="0.25">
      <c r="A25" s="196" t="s">
        <v>137</v>
      </c>
      <c r="B25" s="197"/>
      <c r="C25" s="197"/>
      <c r="D25" s="197"/>
      <c r="E25" s="197"/>
      <c r="F25" s="198"/>
      <c r="G25" s="188">
        <f>IF(G21="","",Sheet1!AQ12)</f>
        <v>8.0219161676646742</v>
      </c>
      <c r="H25" s="189"/>
      <c r="I25" s="190"/>
      <c r="J25" s="186"/>
      <c r="K25" s="188">
        <f>IF(K21="","",Sheet1!AQ13)</f>
        <v>5.2751497005988019</v>
      </c>
      <c r="L25" s="189"/>
      <c r="M25" s="190"/>
      <c r="N25" s="186"/>
      <c r="O25" s="188">
        <f>IF(O21="","",Sheet1!AQ14)</f>
        <v>4.9444311377245489</v>
      </c>
      <c r="P25" s="189"/>
      <c r="Q25" s="190"/>
      <c r="R25" s="186"/>
      <c r="S25" s="188">
        <f>IF(S21="","",Sheet1!AQ15)</f>
        <v>3.9522754491017968</v>
      </c>
      <c r="T25" s="189"/>
      <c r="U25" s="190"/>
      <c r="V25" s="186"/>
      <c r="W25" s="188">
        <f>IF(W21="","",Sheet1!AQ16)</f>
        <v>2.4579640718562867</v>
      </c>
      <c r="X25" s="189"/>
      <c r="Y25" s="190"/>
      <c r="Z25" s="186"/>
      <c r="AA25" s="188">
        <f>IF(AA21="","",Sheet1!AQ17)</f>
        <v>0</v>
      </c>
      <c r="AB25" s="189"/>
      <c r="AC25" s="190"/>
      <c r="AD25" s="186"/>
      <c r="AE25" s="188" t="str">
        <f>IF(AE21="","",Sheet1!AQ18)</f>
        <v/>
      </c>
      <c r="AF25" s="189"/>
      <c r="AG25" s="190"/>
      <c r="AH25" s="186"/>
      <c r="AI25" s="188" t="str">
        <f>IF(AI21="","",Sheet1!AQ19)</f>
        <v/>
      </c>
      <c r="AJ25" s="189"/>
      <c r="AK25" s="190"/>
      <c r="AL25" s="180" t="s">
        <v>56</v>
      </c>
      <c r="AM25" s="203">
        <f>IFERROR(Sheet1!S39/Sheet1!N39,"")</f>
        <v>1</v>
      </c>
      <c r="AN25" s="205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203">
        <f>IFERROR(Sheet1!S39/Sheet1!X39,"")</f>
        <v>1</v>
      </c>
      <c r="AN26" s="205"/>
      <c r="AO26" s="94" t="str">
        <f>IF(AM26="","",":1")</f>
        <v>:1</v>
      </c>
    </row>
    <row r="27" spans="1:41" s="26" customFormat="1" ht="24" thickBot="1" x14ac:dyDescent="0.4">
      <c r="A27" s="227" t="s">
        <v>12</v>
      </c>
      <c r="B27" s="228"/>
      <c r="C27" s="224" t="s">
        <v>13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6"/>
    </row>
    <row r="28" spans="1:41" s="26" customFormat="1" ht="24" thickBot="1" x14ac:dyDescent="0.4">
      <c r="A28" s="229"/>
      <c r="B28" s="23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22">
        <v>1</v>
      </c>
      <c r="B29" s="223"/>
      <c r="C29" s="138">
        <v>0</v>
      </c>
      <c r="D29" s="139">
        <v>6</v>
      </c>
      <c r="E29" s="139">
        <v>6</v>
      </c>
      <c r="F29" s="139">
        <v>18</v>
      </c>
      <c r="G29" s="139">
        <v>30</v>
      </c>
      <c r="H29" s="139">
        <v>43</v>
      </c>
      <c r="I29" s="139">
        <v>62</v>
      </c>
      <c r="J29" s="139">
        <v>79</v>
      </c>
      <c r="K29" s="139">
        <v>79</v>
      </c>
      <c r="L29" s="139">
        <v>97</v>
      </c>
      <c r="M29" s="139">
        <v>97</v>
      </c>
      <c r="N29" s="139">
        <v>100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100</v>
      </c>
      <c r="AE29" s="139">
        <v>97</v>
      </c>
      <c r="AF29" s="139">
        <v>97</v>
      </c>
      <c r="AG29" s="139">
        <v>79</v>
      </c>
      <c r="AH29" s="139">
        <v>79</v>
      </c>
      <c r="AI29" s="139">
        <v>62</v>
      </c>
      <c r="AJ29" s="139">
        <v>43</v>
      </c>
      <c r="AK29" s="139">
        <v>30</v>
      </c>
      <c r="AL29" s="139">
        <v>18</v>
      </c>
      <c r="AM29" s="139">
        <v>6</v>
      </c>
      <c r="AN29" s="139">
        <v>6</v>
      </c>
      <c r="AO29" s="140">
        <v>0</v>
      </c>
    </row>
    <row r="30" spans="1:41" s="26" customFormat="1" ht="35.25" customHeight="1" x14ac:dyDescent="0.35">
      <c r="A30" s="220">
        <v>2</v>
      </c>
      <c r="B30" s="221"/>
      <c r="C30" s="141">
        <v>0</v>
      </c>
      <c r="D30" s="142">
        <v>5</v>
      </c>
      <c r="E30" s="142">
        <v>5</v>
      </c>
      <c r="F30" s="142">
        <v>15</v>
      </c>
      <c r="G30" s="142">
        <v>25</v>
      </c>
      <c r="H30" s="142">
        <v>34</v>
      </c>
      <c r="I30" s="142">
        <v>49</v>
      </c>
      <c r="J30" s="142">
        <v>64</v>
      </c>
      <c r="K30" s="142">
        <v>64</v>
      </c>
      <c r="L30" s="142">
        <v>78</v>
      </c>
      <c r="M30" s="142">
        <v>78</v>
      </c>
      <c r="N30" s="142">
        <v>99</v>
      </c>
      <c r="O30" s="142">
        <v>99</v>
      </c>
      <c r="P30" s="142">
        <v>99</v>
      </c>
      <c r="Q30" s="142">
        <v>99</v>
      </c>
      <c r="R30" s="142">
        <v>99</v>
      </c>
      <c r="S30" s="142">
        <v>99</v>
      </c>
      <c r="T30" s="142">
        <v>99</v>
      </c>
      <c r="U30" s="142">
        <v>99</v>
      </c>
      <c r="V30" s="142">
        <v>99</v>
      </c>
      <c r="W30" s="142">
        <v>99</v>
      </c>
      <c r="X30" s="142">
        <v>99</v>
      </c>
      <c r="Y30" s="142">
        <v>99</v>
      </c>
      <c r="Z30" s="142">
        <v>99</v>
      </c>
      <c r="AA30" s="142">
        <v>99</v>
      </c>
      <c r="AB30" s="142">
        <v>99</v>
      </c>
      <c r="AC30" s="142">
        <v>99</v>
      </c>
      <c r="AD30" s="142">
        <v>99</v>
      </c>
      <c r="AE30" s="142">
        <v>78</v>
      </c>
      <c r="AF30" s="142">
        <v>78</v>
      </c>
      <c r="AG30" s="142">
        <v>64</v>
      </c>
      <c r="AH30" s="142">
        <v>64</v>
      </c>
      <c r="AI30" s="142">
        <v>49</v>
      </c>
      <c r="AJ30" s="142">
        <v>34</v>
      </c>
      <c r="AK30" s="142">
        <v>25</v>
      </c>
      <c r="AL30" s="142">
        <v>15</v>
      </c>
      <c r="AM30" s="142">
        <v>5</v>
      </c>
      <c r="AN30" s="142">
        <v>5</v>
      </c>
      <c r="AO30" s="143">
        <v>0</v>
      </c>
    </row>
    <row r="31" spans="1:41" s="26" customFormat="1" ht="35.25" customHeight="1" x14ac:dyDescent="0.35">
      <c r="A31" s="220">
        <v>3</v>
      </c>
      <c r="B31" s="221"/>
      <c r="C31" s="141">
        <v>0</v>
      </c>
      <c r="D31" s="142">
        <v>4</v>
      </c>
      <c r="E31" s="142">
        <v>4</v>
      </c>
      <c r="F31" s="142">
        <v>11</v>
      </c>
      <c r="G31" s="142">
        <v>19</v>
      </c>
      <c r="H31" s="142">
        <v>27</v>
      </c>
      <c r="I31" s="142">
        <v>37</v>
      </c>
      <c r="J31" s="142">
        <v>49</v>
      </c>
      <c r="K31" s="142">
        <v>49</v>
      </c>
      <c r="L31" s="142">
        <v>60</v>
      </c>
      <c r="M31" s="142">
        <v>60</v>
      </c>
      <c r="N31" s="142">
        <v>78</v>
      </c>
      <c r="O31" s="142">
        <v>78</v>
      </c>
      <c r="P31" s="142">
        <v>78</v>
      </c>
      <c r="Q31" s="142">
        <v>78</v>
      </c>
      <c r="R31" s="142">
        <v>78</v>
      </c>
      <c r="S31" s="142">
        <v>78</v>
      </c>
      <c r="T31" s="142">
        <v>78</v>
      </c>
      <c r="U31" s="142">
        <v>78</v>
      </c>
      <c r="V31" s="142">
        <v>78</v>
      </c>
      <c r="W31" s="142">
        <v>78</v>
      </c>
      <c r="X31" s="142">
        <v>78</v>
      </c>
      <c r="Y31" s="142">
        <v>78</v>
      </c>
      <c r="Z31" s="142">
        <v>78</v>
      </c>
      <c r="AA31" s="142">
        <v>78</v>
      </c>
      <c r="AB31" s="142">
        <v>78</v>
      </c>
      <c r="AC31" s="142">
        <v>78</v>
      </c>
      <c r="AD31" s="142">
        <v>78</v>
      </c>
      <c r="AE31" s="142">
        <v>60</v>
      </c>
      <c r="AF31" s="142">
        <v>60</v>
      </c>
      <c r="AG31" s="142">
        <v>49</v>
      </c>
      <c r="AH31" s="142">
        <v>49</v>
      </c>
      <c r="AI31" s="142">
        <v>37</v>
      </c>
      <c r="AJ31" s="142">
        <v>27</v>
      </c>
      <c r="AK31" s="142">
        <v>19</v>
      </c>
      <c r="AL31" s="142">
        <v>11</v>
      </c>
      <c r="AM31" s="142">
        <v>4</v>
      </c>
      <c r="AN31" s="142">
        <v>4</v>
      </c>
      <c r="AO31" s="143">
        <v>0</v>
      </c>
    </row>
    <row r="32" spans="1:41" s="26" customFormat="1" ht="35.25" customHeight="1" x14ac:dyDescent="0.35">
      <c r="A32" s="220">
        <v>4</v>
      </c>
      <c r="B32" s="221"/>
      <c r="C32" s="141">
        <v>0</v>
      </c>
      <c r="D32" s="142">
        <v>3</v>
      </c>
      <c r="E32" s="142">
        <v>3</v>
      </c>
      <c r="F32" s="142">
        <v>8</v>
      </c>
      <c r="G32" s="142">
        <v>13</v>
      </c>
      <c r="H32" s="142">
        <v>18</v>
      </c>
      <c r="I32" s="142">
        <v>26</v>
      </c>
      <c r="J32" s="142">
        <v>34</v>
      </c>
      <c r="K32" s="142">
        <v>34</v>
      </c>
      <c r="L32" s="142">
        <v>42</v>
      </c>
      <c r="M32" s="142">
        <v>42</v>
      </c>
      <c r="N32" s="142">
        <v>53</v>
      </c>
      <c r="O32" s="142">
        <v>53</v>
      </c>
      <c r="P32" s="142">
        <v>53</v>
      </c>
      <c r="Q32" s="142">
        <v>53</v>
      </c>
      <c r="R32" s="142">
        <v>53</v>
      </c>
      <c r="S32" s="142">
        <v>53</v>
      </c>
      <c r="T32" s="142">
        <v>53</v>
      </c>
      <c r="U32" s="142">
        <v>53</v>
      </c>
      <c r="V32" s="142">
        <v>53</v>
      </c>
      <c r="W32" s="142">
        <v>53</v>
      </c>
      <c r="X32" s="142">
        <v>53</v>
      </c>
      <c r="Y32" s="142">
        <v>53</v>
      </c>
      <c r="Z32" s="142">
        <v>53</v>
      </c>
      <c r="AA32" s="142">
        <v>53</v>
      </c>
      <c r="AB32" s="142">
        <v>53</v>
      </c>
      <c r="AC32" s="142">
        <v>53</v>
      </c>
      <c r="AD32" s="142">
        <v>53</v>
      </c>
      <c r="AE32" s="142">
        <v>42</v>
      </c>
      <c r="AF32" s="142">
        <v>42</v>
      </c>
      <c r="AG32" s="142">
        <v>34</v>
      </c>
      <c r="AH32" s="142">
        <v>34</v>
      </c>
      <c r="AI32" s="142">
        <v>26</v>
      </c>
      <c r="AJ32" s="142">
        <v>18</v>
      </c>
      <c r="AK32" s="142">
        <v>13</v>
      </c>
      <c r="AL32" s="142">
        <v>8</v>
      </c>
      <c r="AM32" s="142">
        <v>3</v>
      </c>
      <c r="AN32" s="142">
        <v>3</v>
      </c>
      <c r="AO32" s="143">
        <v>0</v>
      </c>
    </row>
    <row r="33" spans="1:41" s="26" customFormat="1" ht="35.25" customHeight="1" x14ac:dyDescent="0.35">
      <c r="A33" s="220">
        <v>5</v>
      </c>
      <c r="B33" s="221"/>
      <c r="C33" s="141">
        <v>0</v>
      </c>
      <c r="D33" s="142">
        <v>0</v>
      </c>
      <c r="E33" s="142">
        <v>0</v>
      </c>
      <c r="F33" s="142">
        <v>4</v>
      </c>
      <c r="G33" s="142">
        <v>7</v>
      </c>
      <c r="H33" s="142">
        <v>10</v>
      </c>
      <c r="I33" s="142">
        <v>15</v>
      </c>
      <c r="J33" s="142">
        <v>19</v>
      </c>
      <c r="K33" s="142">
        <v>19</v>
      </c>
      <c r="L33" s="142">
        <v>23</v>
      </c>
      <c r="M33" s="142">
        <v>23</v>
      </c>
      <c r="N33" s="142">
        <v>29</v>
      </c>
      <c r="O33" s="142">
        <v>29</v>
      </c>
      <c r="P33" s="142">
        <v>29</v>
      </c>
      <c r="Q33" s="142">
        <v>29</v>
      </c>
      <c r="R33" s="142">
        <v>29</v>
      </c>
      <c r="S33" s="142">
        <v>29</v>
      </c>
      <c r="T33" s="142">
        <v>29</v>
      </c>
      <c r="U33" s="142">
        <v>29</v>
      </c>
      <c r="V33" s="142">
        <v>29</v>
      </c>
      <c r="W33" s="142">
        <v>29</v>
      </c>
      <c r="X33" s="142">
        <v>29</v>
      </c>
      <c r="Y33" s="142">
        <v>29</v>
      </c>
      <c r="Z33" s="142">
        <v>29</v>
      </c>
      <c r="AA33" s="142">
        <v>29</v>
      </c>
      <c r="AB33" s="142">
        <v>29</v>
      </c>
      <c r="AC33" s="142">
        <v>29</v>
      </c>
      <c r="AD33" s="142">
        <v>29</v>
      </c>
      <c r="AE33" s="142">
        <v>23</v>
      </c>
      <c r="AF33" s="142">
        <v>23</v>
      </c>
      <c r="AG33" s="142">
        <v>19</v>
      </c>
      <c r="AH33" s="142">
        <v>19</v>
      </c>
      <c r="AI33" s="142">
        <v>15</v>
      </c>
      <c r="AJ33" s="142">
        <v>10</v>
      </c>
      <c r="AK33" s="142">
        <v>7</v>
      </c>
      <c r="AL33" s="142">
        <v>4</v>
      </c>
      <c r="AM33" s="142">
        <v>0</v>
      </c>
      <c r="AN33" s="142">
        <v>0</v>
      </c>
      <c r="AO33" s="143">
        <v>0</v>
      </c>
    </row>
    <row r="34" spans="1:41" s="26" customFormat="1" ht="35.25" customHeight="1" x14ac:dyDescent="0.35">
      <c r="A34" s="220">
        <v>6</v>
      </c>
      <c r="B34" s="221"/>
      <c r="C34" s="141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3">
        <v>0</v>
      </c>
    </row>
    <row r="35" spans="1:41" s="26" customFormat="1" ht="35.25" customHeight="1" x14ac:dyDescent="0.35">
      <c r="A35" s="220">
        <v>7</v>
      </c>
      <c r="B35" s="221"/>
      <c r="C35" s="141">
        <v>0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3">
        <v>0</v>
      </c>
    </row>
    <row r="36" spans="1:41" s="71" customFormat="1" ht="36" customHeight="1" thickBot="1" x14ac:dyDescent="0.4">
      <c r="A36" s="218">
        <v>8</v>
      </c>
      <c r="B36" s="219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O25:Q25"/>
    <mergeCell ref="S25:U25"/>
    <mergeCell ref="AE21:AG21"/>
    <mergeCell ref="AI25:AK25"/>
    <mergeCell ref="W25:Y25"/>
    <mergeCell ref="AA25:AC25"/>
    <mergeCell ref="AE25:AG25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70" t="str">
        <f>IF('Pattern Design'!T10="","",'Pattern Design'!T10)</f>
        <v>EA382025_B</v>
      </c>
      <c r="I2" s="270"/>
      <c r="J2" s="270"/>
      <c r="K2" s="270"/>
      <c r="L2" s="270"/>
      <c r="M2" s="270"/>
      <c r="N2" s="270"/>
      <c r="O2" s="270"/>
      <c r="P2" s="117"/>
      <c r="V2" s="68"/>
    </row>
    <row r="3" spans="1:46" ht="51" customHeight="1" thickBot="1" x14ac:dyDescent="0.4">
      <c r="A3" s="67"/>
      <c r="B3" s="70"/>
      <c r="C3" s="71"/>
      <c r="D3" s="267" t="s">
        <v>157</v>
      </c>
      <c r="E3" s="268"/>
      <c r="F3" s="268"/>
      <c r="G3" s="269"/>
      <c r="H3" s="270"/>
      <c r="I3" s="270"/>
      <c r="J3" s="270"/>
      <c r="K3" s="270"/>
      <c r="L3" s="270"/>
      <c r="M3" s="270"/>
      <c r="N3" s="270"/>
      <c r="O3" s="270"/>
      <c r="P3" s="267" t="s">
        <v>138</v>
      </c>
      <c r="Q3" s="268"/>
      <c r="R3" s="268"/>
      <c r="S3" s="269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31.8</v>
      </c>
      <c r="D5" s="98">
        <f>_xlfn.IFS(C5="","",C5&gt;0,TRUNC((AVERAGE(C7))/C5,1),C5=0,"")</f>
        <v>3.1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7.2</v>
      </c>
      <c r="J5" s="45">
        <f>_xlfn.IFS(I5="","",I5&gt;0,TRUNC((AVERAGE(I7))/I5,1),I5=0,"")</f>
        <v>4</v>
      </c>
      <c r="K5" s="114"/>
      <c r="L5" s="114"/>
      <c r="M5" s="43" t="s">
        <v>80</v>
      </c>
      <c r="N5" s="15" t="s">
        <v>70</v>
      </c>
      <c r="O5" s="39">
        <f>AVERAGE(Sheet1!D30:H30)</f>
        <v>9.3305389221556886E-2</v>
      </c>
      <c r="P5" s="45">
        <f>_xlfn.IFS(O5="","",O5&gt;0,TRUNC((AVERAGE(O7))/O5,1),O5=0,"")</f>
        <v>3.1</v>
      </c>
      <c r="Q5" s="104"/>
      <c r="R5" s="105"/>
      <c r="S5" s="44" t="s">
        <v>80</v>
      </c>
      <c r="T5" s="15" t="s">
        <v>70</v>
      </c>
      <c r="U5" s="39">
        <f>AVERAGE(Sheet1!D34:H34)</f>
        <v>2.4143712574850297E-2</v>
      </c>
      <c r="V5" s="45">
        <f>_xlfn.IFS(U5="","",U5&gt;0,TRUNC((AVERAGE(U7))/U5,1),U5=0,"")</f>
        <v>4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31.8</v>
      </c>
      <c r="D6" s="98">
        <f>_xlfn.IFS(C6="","",C6&gt;0,TRUNC((AVERAGE(C7))/C6,1),C6=0,"")</f>
        <v>3.1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7.2</v>
      </c>
      <c r="J6" s="45">
        <f>_xlfn.IFS(I6="","",I6&gt;0,TRUNC((AVERAGE(I7))/I6,1),I6=0,"")</f>
        <v>4</v>
      </c>
      <c r="K6" s="114"/>
      <c r="L6" s="114"/>
      <c r="M6" s="43" t="s">
        <v>79</v>
      </c>
      <c r="N6" s="15" t="s">
        <v>82</v>
      </c>
      <c r="O6" s="39">
        <f>AVERAGE(Sheet1!AH30:AL30)</f>
        <v>9.3305389221556873E-2</v>
      </c>
      <c r="P6" s="45">
        <f>_xlfn.IFS(O6="","",O6&gt;0,TRUNC((AVERAGE(O7))/O6,1),O6=0,"")</f>
        <v>3.1</v>
      </c>
      <c r="Q6" s="104"/>
      <c r="R6" s="105"/>
      <c r="S6" s="44" t="s">
        <v>79</v>
      </c>
      <c r="T6" s="15" t="s">
        <v>82</v>
      </c>
      <c r="U6" s="39">
        <f>AVERAGE(Sheet1!AH34:AL34)</f>
        <v>2.4143712574850297E-2</v>
      </c>
      <c r="V6" s="45">
        <f>_xlfn.IFS(U6="","",U6&gt;0,TRUNC((AVERAGE(U7))/U6,1),U6=0,"")</f>
        <v>4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29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0.29341317365269459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9.7245508982035933E-2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25.6</v>
      </c>
      <c r="D10" s="98">
        <f>_xlfn.IFS(C10="","",C10&gt;0,TRUNC((AVERAGE(C12))/C10,1),C10=0,"")</f>
        <v>3.8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0</v>
      </c>
      <c r="J10" s="45" t="str">
        <f>_xlfn.IFS(I10="","",I10&gt;0,TRUNC((AVERAGE(I12))/I10,1),I10=0,"")</f>
        <v/>
      </c>
      <c r="K10" s="114"/>
      <c r="L10" s="114"/>
      <c r="M10" s="43" t="s">
        <v>80</v>
      </c>
      <c r="N10" s="15" t="s">
        <v>70</v>
      </c>
      <c r="O10" s="39">
        <f>AVERAGE(Sheet1!D31:H31)</f>
        <v>5.3652694610778442E-2</v>
      </c>
      <c r="P10" s="45">
        <f>_xlfn.IFS(O10="","",O10&gt;0,TRUNC((AVERAGE(O12))/O10,1),O10=0,"")</f>
        <v>3.8</v>
      </c>
      <c r="Q10" s="104"/>
      <c r="R10" s="105"/>
      <c r="S10" s="44" t="s">
        <v>80</v>
      </c>
      <c r="T10" s="15" t="s">
        <v>70</v>
      </c>
      <c r="U10" s="39">
        <f>AVERAGE(Sheet1!D35:H35)</f>
        <v>0</v>
      </c>
      <c r="V10" s="45" t="str">
        <f>_xlfn.IFS(U10="","",U10&gt;0,TRUNC((AVERAGE(U12))/U10,1),U10=0,"")</f>
        <v/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25.6</v>
      </c>
      <c r="D11" s="123">
        <f>_xlfn.IFS(C11="","",C11&gt;0,TRUNC((AVERAGE(C12))/C11,1),C11=0,"")</f>
        <v>3.8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0</v>
      </c>
      <c r="J11" s="45" t="str">
        <f>_xlfn.IFS(I11="","",I11&gt;0,TRUNC((AVERAGE(I12))/I11,1),I11=0,"")</f>
        <v/>
      </c>
      <c r="K11" s="114"/>
      <c r="L11" s="114"/>
      <c r="M11" s="43" t="s">
        <v>79</v>
      </c>
      <c r="N11" s="15" t="s">
        <v>82</v>
      </c>
      <c r="O11" s="39">
        <f>AVERAGE(Sheet1!AH31:AL31)</f>
        <v>5.3652694610778449E-2</v>
      </c>
      <c r="P11" s="45">
        <f>_xlfn.IFS(O11="","",O11&gt;0,TRUNC((AVERAGE(O12))/O11,1),O11=0,"")</f>
        <v>3.8</v>
      </c>
      <c r="Q11" s="104"/>
      <c r="R11" s="105"/>
      <c r="S11" s="44" t="s">
        <v>79</v>
      </c>
      <c r="T11" s="15" t="s">
        <v>82</v>
      </c>
      <c r="U11" s="39">
        <f>AVERAGE(Sheet1!AH35:AL35)</f>
        <v>0</v>
      </c>
      <c r="V11" s="45" t="str">
        <f>_xlfn.IFS(U11="","",U11&gt;0,TRUNC((AVERAGE(U12))/U11,1),U11=0,"")</f>
        <v/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99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0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0.20748502994011978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0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19.600000000000001</v>
      </c>
      <c r="D15" s="98">
        <f>_xlfn.IFS(C15="","",C15&gt;0,TRUNC((AVERAGE(C17))/C15,1),C15=0,"")</f>
        <v>3.9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0</v>
      </c>
      <c r="J15" s="45" t="str">
        <f>_xlfn.IFS(I15="","",I15&gt;0,TRUNC((AVERAGE(I17))/I15,1),I15=0,"")</f>
        <v/>
      </c>
      <c r="K15" s="114"/>
      <c r="L15" s="114"/>
      <c r="M15" s="43" t="s">
        <v>80</v>
      </c>
      <c r="N15" s="15" t="s">
        <v>70</v>
      </c>
      <c r="O15" s="39">
        <f>AVERAGE(Sheet1!D32:H32)</f>
        <v>4.9293413173652698E-2</v>
      </c>
      <c r="P15" s="45">
        <f>_xlfn.IFS(O15="","",O15&gt;0,TRUNC((AVERAGE(O17))/O15,1),O15=0,"")</f>
        <v>3.9</v>
      </c>
      <c r="Q15" s="104"/>
      <c r="R15" s="105"/>
      <c r="S15" s="44" t="s">
        <v>80</v>
      </c>
      <c r="T15" s="15" t="s">
        <v>70</v>
      </c>
      <c r="U15" s="39">
        <f>AVERAGE(Sheet1!D36:H36)</f>
        <v>0</v>
      </c>
      <c r="V15" s="45" t="str">
        <f>_xlfn.IFS(U15="","",U15&gt;0,TRUNC((AVERAGE(U17))/U15,1),U15=0,"")</f>
        <v/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19.600000000000001</v>
      </c>
      <c r="D16" s="98">
        <f>_xlfn.IFS(C16="","",C16&gt;0,TRUNC((AVERAGE(C17))/C16,1),C16=0,"")</f>
        <v>3.9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0</v>
      </c>
      <c r="J16" s="45" t="str">
        <f>_xlfn.IFS(I16="","",I16&gt;0,TRUNC((AVERAGE(I17))/I16,1),I16=0,"")</f>
        <v/>
      </c>
      <c r="K16" s="114"/>
      <c r="L16" s="114"/>
      <c r="M16" s="43" t="s">
        <v>79</v>
      </c>
      <c r="N16" s="15" t="s">
        <v>82</v>
      </c>
      <c r="O16" s="39">
        <f>AVERAGE(Sheet1!AH32:AL32)</f>
        <v>4.9293413173652698E-2</v>
      </c>
      <c r="P16" s="45">
        <f>_xlfn.IFS(O16="","",O16&gt;0,TRUNC((AVERAGE(O17))/O16,1),O16=0,"")</f>
        <v>3.9</v>
      </c>
      <c r="Q16" s="104"/>
      <c r="R16" s="105"/>
      <c r="S16" s="44" t="s">
        <v>79</v>
      </c>
      <c r="T16" s="15" t="s">
        <v>82</v>
      </c>
      <c r="U16" s="39">
        <f>AVERAGE(Sheet1!AH36:AL36)</f>
        <v>0</v>
      </c>
      <c r="V16" s="45" t="str">
        <f>_xlfn.IFS(U16="","",U16&gt;0,TRUNC((AVERAGE(U17))/U16,1),U16=0,"")</f>
        <v/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78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0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0.19616766467065869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0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13.6</v>
      </c>
      <c r="D20" s="98">
        <f>_xlfn.IFS(C20="","",C20&gt;0,TRUNC((AVERAGE(C22))/C20,1),C20=0,"")</f>
        <v>3.8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3.990419161676647E-2</v>
      </c>
      <c r="P20" s="45">
        <f>_xlfn.IFS(O20="","",O20&gt;0,TRUNC((AVERAGE(O22))/O20,1),O20=0,"")</f>
        <v>3.8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13.6</v>
      </c>
      <c r="D21" s="98">
        <f>_xlfn.IFS(C21="","",C21&gt;0,TRUNC((AVERAGE(C22))/C21,1),C21=0,"")</f>
        <v>3.8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3.990419161676647E-2</v>
      </c>
      <c r="P21" s="45">
        <f>_xlfn.IFS(O21="","",O21&gt;0,TRUNC((AVERAGE(O22))/O21,1),O21=0,"")</f>
        <v>3.8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53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0.15550898203592814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71" t="s">
        <v>146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3"/>
    </row>
    <row r="24" spans="1:22" x14ac:dyDescent="0.2">
      <c r="A24" s="274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6"/>
    </row>
    <row r="25" spans="1:22" ht="13.5" thickBot="1" x14ac:dyDescent="0.2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9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0" t="s">
        <v>140</v>
      </c>
      <c r="B52" s="281"/>
      <c r="C52" s="281"/>
      <c r="D52" s="282"/>
      <c r="E52" s="281" t="s">
        <v>150</v>
      </c>
      <c r="F52" s="281"/>
      <c r="G52" s="281"/>
      <c r="H52" s="282"/>
      <c r="I52" s="280" t="s">
        <v>147</v>
      </c>
      <c r="J52" s="281"/>
      <c r="K52" s="282"/>
      <c r="L52" s="280" t="s">
        <v>148</v>
      </c>
      <c r="M52" s="281"/>
      <c r="N52" s="282"/>
      <c r="O52" s="280" t="s">
        <v>149</v>
      </c>
      <c r="P52" s="281"/>
      <c r="Q52" s="281"/>
      <c r="R52" s="281"/>
      <c r="S52" s="280" t="s">
        <v>141</v>
      </c>
      <c r="T52" s="281"/>
      <c r="U52" s="281"/>
      <c r="V52" s="282"/>
    </row>
    <row r="53" spans="1:22" ht="12" customHeight="1" thickBot="1" x14ac:dyDescent="0.25">
      <c r="A53" s="283"/>
      <c r="B53" s="284"/>
      <c r="C53" s="284"/>
      <c r="D53" s="285"/>
      <c r="E53" s="284"/>
      <c r="F53" s="284"/>
      <c r="G53" s="284"/>
      <c r="H53" s="285"/>
      <c r="I53" s="283"/>
      <c r="J53" s="284"/>
      <c r="K53" s="285"/>
      <c r="L53" s="283"/>
      <c r="M53" s="284"/>
      <c r="N53" s="285"/>
      <c r="O53" s="283"/>
      <c r="P53" s="284"/>
      <c r="Q53" s="284"/>
      <c r="R53" s="284"/>
      <c r="S53" s="283"/>
      <c r="T53" s="284"/>
      <c r="U53" s="284"/>
      <c r="V53" s="285"/>
    </row>
    <row r="54" spans="1:22" ht="50.1" customHeight="1" thickBot="1" x14ac:dyDescent="0.25">
      <c r="A54" s="295" t="s">
        <v>151</v>
      </c>
      <c r="B54" s="296"/>
      <c r="C54" s="296"/>
      <c r="D54" s="297"/>
      <c r="E54" s="296" t="s">
        <v>152</v>
      </c>
      <c r="F54" s="296"/>
      <c r="G54" s="296"/>
      <c r="H54" s="297"/>
      <c r="I54" s="295" t="s">
        <v>153</v>
      </c>
      <c r="J54" s="296"/>
      <c r="K54" s="297"/>
      <c r="L54" s="295" t="s">
        <v>154</v>
      </c>
      <c r="M54" s="296"/>
      <c r="N54" s="297"/>
      <c r="O54" s="295" t="s">
        <v>155</v>
      </c>
      <c r="P54" s="296"/>
      <c r="Q54" s="296"/>
      <c r="R54" s="297"/>
      <c r="S54" s="295" t="s">
        <v>156</v>
      </c>
      <c r="T54" s="296"/>
      <c r="U54" s="296"/>
      <c r="V54" s="297"/>
    </row>
    <row r="55" spans="1:22" ht="13.35" customHeight="1" x14ac:dyDescent="0.2">
      <c r="A55" s="286">
        <f>IFERROR(Sheet1!S39/Sheet1!D39,"")</f>
        <v>3.6489533011272139</v>
      </c>
      <c r="B55" s="287"/>
      <c r="C55" s="287"/>
      <c r="D55" s="288"/>
      <c r="E55" s="299">
        <f>IFERROR((Sheet1!S39/Sheet1!I39),"")</f>
        <v>1.2323254296280184</v>
      </c>
      <c r="F55" s="299"/>
      <c r="G55" s="299"/>
      <c r="H55" s="300"/>
      <c r="I55" s="298">
        <f>IFERROR((Sheet1!S39/Sheet1!N39),"")</f>
        <v>1</v>
      </c>
      <c r="J55" s="299"/>
      <c r="K55" s="300"/>
      <c r="L55" s="298">
        <f>IFERROR((Sheet1!S39/Sheet1!X39),"")</f>
        <v>1</v>
      </c>
      <c r="M55" s="299"/>
      <c r="N55" s="300"/>
      <c r="O55" s="298">
        <f>IFERROR((Sheet1!S39/Sheet1!AC39),"")</f>
        <v>1.2323254296280184</v>
      </c>
      <c r="P55" s="299"/>
      <c r="Q55" s="299"/>
      <c r="R55" s="300"/>
      <c r="S55" s="286">
        <f>IFERROR(Sheet1!S39/Sheet1!AH39,"")</f>
        <v>3.6489533011272139</v>
      </c>
      <c r="T55" s="287"/>
      <c r="U55" s="287"/>
      <c r="V55" s="288"/>
    </row>
    <row r="56" spans="1:22" ht="13.35" customHeight="1" x14ac:dyDescent="0.2">
      <c r="A56" s="289"/>
      <c r="B56" s="290"/>
      <c r="C56" s="290"/>
      <c r="D56" s="291"/>
      <c r="E56" s="302"/>
      <c r="F56" s="302"/>
      <c r="G56" s="302"/>
      <c r="H56" s="303"/>
      <c r="I56" s="301"/>
      <c r="J56" s="302"/>
      <c r="K56" s="303"/>
      <c r="L56" s="301"/>
      <c r="M56" s="302"/>
      <c r="N56" s="303"/>
      <c r="O56" s="301"/>
      <c r="P56" s="302"/>
      <c r="Q56" s="302"/>
      <c r="R56" s="303"/>
      <c r="S56" s="289"/>
      <c r="T56" s="290"/>
      <c r="U56" s="290"/>
      <c r="V56" s="291"/>
    </row>
    <row r="57" spans="1:22" ht="13.35" customHeight="1" x14ac:dyDescent="0.2">
      <c r="A57" s="289"/>
      <c r="B57" s="290"/>
      <c r="C57" s="290"/>
      <c r="D57" s="291"/>
      <c r="E57" s="302"/>
      <c r="F57" s="302"/>
      <c r="G57" s="302"/>
      <c r="H57" s="303"/>
      <c r="I57" s="301"/>
      <c r="J57" s="302"/>
      <c r="K57" s="303"/>
      <c r="L57" s="301"/>
      <c r="M57" s="302"/>
      <c r="N57" s="303"/>
      <c r="O57" s="301"/>
      <c r="P57" s="302"/>
      <c r="Q57" s="302"/>
      <c r="R57" s="303"/>
      <c r="S57" s="289"/>
      <c r="T57" s="290"/>
      <c r="U57" s="290"/>
      <c r="V57" s="291"/>
    </row>
    <row r="58" spans="1:22" ht="14.1" customHeight="1" thickBot="1" x14ac:dyDescent="0.25">
      <c r="A58" s="292"/>
      <c r="B58" s="293"/>
      <c r="C58" s="293"/>
      <c r="D58" s="294"/>
      <c r="E58" s="305"/>
      <c r="F58" s="305"/>
      <c r="G58" s="305"/>
      <c r="H58" s="306"/>
      <c r="I58" s="304"/>
      <c r="J58" s="305"/>
      <c r="K58" s="306"/>
      <c r="L58" s="304"/>
      <c r="M58" s="305"/>
      <c r="N58" s="306"/>
      <c r="O58" s="304"/>
      <c r="P58" s="305"/>
      <c r="Q58" s="305"/>
      <c r="R58" s="306"/>
      <c r="S58" s="292"/>
      <c r="T58" s="293"/>
      <c r="U58" s="293"/>
      <c r="V58" s="294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18" t="s">
        <v>88</v>
      </c>
      <c r="C2" s="318"/>
      <c r="D2" s="319"/>
      <c r="E2" s="319"/>
      <c r="F2" s="319"/>
      <c r="G2" s="319"/>
      <c r="H2" s="319"/>
      <c r="I2" s="319"/>
      <c r="AN2" s="85"/>
    </row>
    <row r="3" spans="1:40" ht="26.45" customHeight="1" x14ac:dyDescent="0.35">
      <c r="A3" s="84"/>
      <c r="B3" s="124"/>
      <c r="C3" s="125"/>
      <c r="D3" s="322" t="s">
        <v>80</v>
      </c>
      <c r="E3" s="323"/>
      <c r="F3" s="324" t="s">
        <v>81</v>
      </c>
      <c r="G3" s="324"/>
      <c r="H3" s="324" t="s">
        <v>79</v>
      </c>
      <c r="I3" s="324"/>
      <c r="AN3" s="85"/>
    </row>
    <row r="4" spans="1:40" s="3" customFormat="1" ht="27" customHeight="1" x14ac:dyDescent="0.35">
      <c r="A4" s="86"/>
      <c r="B4" s="320"/>
      <c r="C4" s="321"/>
      <c r="D4" s="325" t="s">
        <v>66</v>
      </c>
      <c r="E4" s="325"/>
      <c r="F4" s="326" t="s">
        <v>67</v>
      </c>
      <c r="G4" s="326"/>
      <c r="H4" s="326" t="s">
        <v>68</v>
      </c>
      <c r="I4" s="326"/>
      <c r="K4" s="87"/>
      <c r="AN4" s="88"/>
    </row>
    <row r="5" spans="1:40" s="3" customFormat="1" ht="27" customHeight="1" x14ac:dyDescent="0.35">
      <c r="A5" s="86"/>
      <c r="B5" s="315" t="s">
        <v>69</v>
      </c>
      <c r="C5" s="316"/>
      <c r="D5" s="311">
        <f>IFERROR(TRUNC((AVERAGE('Ratio Detail'!$C$5))/'Ratio Detail'!C10,1),"")</f>
        <v>1.2</v>
      </c>
      <c r="E5" s="311"/>
      <c r="F5" s="311">
        <f>IFERROR(TRUNC((AVERAGE('Ratio Detail'!$C$7))/'Ratio Detail'!C12,1),"")</f>
        <v>1</v>
      </c>
      <c r="G5" s="311"/>
      <c r="H5" s="311">
        <f>IFERROR(TRUNC((AVERAGE('Ratio Detail'!$C$6))/'Ratio Detail'!C11,1),"")</f>
        <v>1.2</v>
      </c>
      <c r="I5" s="311"/>
      <c r="AN5" s="88"/>
    </row>
    <row r="6" spans="1:40" s="3" customFormat="1" ht="27" customHeight="1" x14ac:dyDescent="0.35">
      <c r="A6" s="86"/>
      <c r="B6" s="315" t="s">
        <v>71</v>
      </c>
      <c r="C6" s="316"/>
      <c r="D6" s="311">
        <f>IFERROR(TRUNC((AVERAGE('Ratio Detail'!$C$5))/'Ratio Detail'!C15,1),"")</f>
        <v>1.6</v>
      </c>
      <c r="E6" s="311"/>
      <c r="F6" s="311">
        <f>IFERROR(TRUNC((AVERAGE('Ratio Detail'!$C$7))/'Ratio Detail'!C17,1),"")</f>
        <v>1.2</v>
      </c>
      <c r="G6" s="311"/>
      <c r="H6" s="311">
        <f>IFERROR(TRUNC((AVERAGE('Ratio Detail'!$C$6))/'Ratio Detail'!C16,1),"")</f>
        <v>1.6</v>
      </c>
      <c r="I6" s="311"/>
      <c r="O6" s="307" t="str">
        <f>IF('Pattern Design'!T10="","",'Pattern Design'!T10)</f>
        <v>EA382025_B</v>
      </c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N6" s="88"/>
    </row>
    <row r="7" spans="1:40" s="3" customFormat="1" ht="27" customHeight="1" x14ac:dyDescent="0.35">
      <c r="A7" s="86"/>
      <c r="B7" s="315" t="s">
        <v>73</v>
      </c>
      <c r="C7" s="316"/>
      <c r="D7" s="311">
        <f>IFERROR(TRUNC((AVERAGE('Ratio Detail'!$C$5))/'Ratio Detail'!C20,1),"")</f>
        <v>2.2999999999999998</v>
      </c>
      <c r="E7" s="311"/>
      <c r="F7" s="311">
        <f>IFERROR(TRUNC((AVERAGE('Ratio Detail'!$C$7))/'Ratio Detail'!C22,1),"")</f>
        <v>1.8</v>
      </c>
      <c r="G7" s="311"/>
      <c r="H7" s="311">
        <f>IFERROR(TRUNC((AVERAGE('Ratio Detail'!$C$6))/'Ratio Detail'!C21,1),"")</f>
        <v>2.2999999999999998</v>
      </c>
      <c r="I7" s="311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N7" s="88"/>
    </row>
    <row r="8" spans="1:40" ht="27" customHeight="1" x14ac:dyDescent="0.35">
      <c r="A8" s="84"/>
      <c r="B8" s="315" t="s">
        <v>74</v>
      </c>
      <c r="C8" s="316"/>
      <c r="D8" s="311">
        <f>IFERROR(TRUNC((AVERAGE('Ratio Detail'!$C$5))/'Ratio Detail'!I5,1),"")</f>
        <v>4.4000000000000004</v>
      </c>
      <c r="E8" s="311"/>
      <c r="F8" s="311">
        <f>IFERROR(TRUNC((AVERAGE('Ratio Detail'!$C$7))/'Ratio Detail'!I7,1),"")</f>
        <v>3.4</v>
      </c>
      <c r="G8" s="311"/>
      <c r="H8" s="311">
        <f>IFERROR(TRUNC((AVERAGE('Ratio Detail'!$C$6))/'Ratio Detail'!I6,1),"")</f>
        <v>4.4000000000000004</v>
      </c>
      <c r="I8" s="311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N8" s="85"/>
    </row>
    <row r="9" spans="1:40" ht="27" customHeight="1" x14ac:dyDescent="0.35">
      <c r="A9" s="84"/>
      <c r="B9" s="315" t="s">
        <v>75</v>
      </c>
      <c r="C9" s="316"/>
      <c r="D9" s="311" t="str">
        <f>IFERROR(TRUNC((AVERAGE('Ratio Detail'!$C$5))/'Ratio Detail'!I10,1),"")</f>
        <v/>
      </c>
      <c r="E9" s="311"/>
      <c r="F9" s="311" t="str">
        <f>IFERROR(TRUNC((AVERAGE('Ratio Detail'!$C$7))/'Ratio Detail'!I12,1),"")</f>
        <v/>
      </c>
      <c r="G9" s="311"/>
      <c r="H9" s="311" t="str">
        <f>IFERROR(TRUNC((AVERAGE('Ratio Detail'!$C$6))/'Ratio Detail'!I11,1),"")</f>
        <v/>
      </c>
      <c r="I9" s="311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N9" s="85"/>
    </row>
    <row r="10" spans="1:40" ht="27" customHeight="1" x14ac:dyDescent="0.35">
      <c r="A10" s="84"/>
      <c r="B10" s="315" t="s">
        <v>76</v>
      </c>
      <c r="C10" s="316"/>
      <c r="D10" s="311" t="str">
        <f>IFERROR(TRUNC((AVERAGE('Ratio Detail'!$C$5))/'Ratio Detail'!I15,1),"")</f>
        <v/>
      </c>
      <c r="E10" s="311"/>
      <c r="F10" s="311" t="str">
        <f>IFERROR(TRUNC((AVERAGE('Ratio Detail'!$C$7))/'Ratio Detail'!I17,1),"")</f>
        <v/>
      </c>
      <c r="G10" s="311"/>
      <c r="H10" s="311" t="str">
        <f>IFERROR(TRUNC((AVERAGE('Ratio Detail'!$C$6))/'Ratio Detail'!I16,1),"")</f>
        <v/>
      </c>
      <c r="I10" s="311"/>
      <c r="AN10" s="85"/>
    </row>
    <row r="11" spans="1:40" ht="27" customHeight="1" x14ac:dyDescent="0.35">
      <c r="A11" s="84"/>
      <c r="B11" s="315" t="s">
        <v>77</v>
      </c>
      <c r="C11" s="316"/>
      <c r="D11" s="311" t="str">
        <f>IFERROR(TRUNC((AVERAGE('Ratio Detail'!$C$5))/'Ratio Detail'!I20,1),"")</f>
        <v/>
      </c>
      <c r="E11" s="311"/>
      <c r="F11" s="311" t="str">
        <f>IFERROR(TRUNC((AVERAGE('Ratio Detail'!$C$7))/'Ratio Detail'!I22,1),"")</f>
        <v/>
      </c>
      <c r="G11" s="311"/>
      <c r="H11" s="311" t="str">
        <f>IFERROR(TRUNC((AVERAGE('Ratio Detail'!$C$6))/'Ratio Detail'!I21,1),"")</f>
        <v/>
      </c>
      <c r="I11" s="311"/>
      <c r="AN11" s="85"/>
    </row>
    <row r="12" spans="1:40" ht="27" customHeight="1" thickBot="1" x14ac:dyDescent="0.45">
      <c r="A12" s="84"/>
      <c r="B12" s="317"/>
      <c r="C12" s="317"/>
      <c r="D12" s="317"/>
      <c r="E12" s="317"/>
      <c r="F12" s="317"/>
      <c r="G12" s="317"/>
      <c r="H12" s="317"/>
      <c r="N12" s="209" t="s">
        <v>136</v>
      </c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N12" s="85"/>
    </row>
    <row r="13" spans="1:40" ht="27" customHeight="1" thickBot="1" x14ac:dyDescent="0.4">
      <c r="A13" s="118"/>
      <c r="B13" s="312" t="s">
        <v>13</v>
      </c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4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1.2</v>
      </c>
      <c r="D15" s="19">
        <f>IFERROR('Pattern Design'!E29/'Pattern Design'!E30,"")</f>
        <v>1.2</v>
      </c>
      <c r="E15" s="19">
        <f>IFERROR('Pattern Design'!F29/'Pattern Design'!F30,"")</f>
        <v>1.2</v>
      </c>
      <c r="F15" s="19">
        <f>IFERROR('Pattern Design'!G29/'Pattern Design'!G30,"")</f>
        <v>1.2</v>
      </c>
      <c r="G15" s="19">
        <f>IFERROR('Pattern Design'!H29/'Pattern Design'!H30,"")</f>
        <v>1.2647058823529411</v>
      </c>
      <c r="H15" s="19">
        <f>IFERROR('Pattern Design'!I29/'Pattern Design'!I30,"")</f>
        <v>1.2653061224489797</v>
      </c>
      <c r="I15" s="19">
        <f>IFERROR('Pattern Design'!J29/'Pattern Design'!J30,"")</f>
        <v>1.234375</v>
      </c>
      <c r="J15" s="19">
        <f>IFERROR('Pattern Design'!K29/'Pattern Design'!K30,"")</f>
        <v>1.234375</v>
      </c>
      <c r="K15" s="19">
        <f>IFERROR('Pattern Design'!L29/'Pattern Design'!L30,"")</f>
        <v>1.2435897435897436</v>
      </c>
      <c r="L15" s="19">
        <f>IFERROR('Pattern Design'!M29/'Pattern Design'!M30,"")</f>
        <v>1.2435897435897436</v>
      </c>
      <c r="M15" s="19">
        <f>IFERROR('Pattern Design'!N29/'Pattern Design'!N30,"")</f>
        <v>1.0101010101010102</v>
      </c>
      <c r="N15" s="19">
        <f>IFERROR('Pattern Design'!O29/'Pattern Design'!O30,"")</f>
        <v>1.0101010101010102</v>
      </c>
      <c r="O15" s="19">
        <f>IFERROR('Pattern Design'!P29/'Pattern Design'!P30,"")</f>
        <v>1.0101010101010102</v>
      </c>
      <c r="P15" s="19">
        <f>IFERROR('Pattern Design'!Q29/'Pattern Design'!Q30,"")</f>
        <v>1.0101010101010102</v>
      </c>
      <c r="Q15" s="19">
        <f>IFERROR('Pattern Design'!R29/'Pattern Design'!R30,"")</f>
        <v>1.0101010101010102</v>
      </c>
      <c r="R15" s="19">
        <f>IFERROR('Pattern Design'!S29/'Pattern Design'!S30,"")</f>
        <v>1.0101010101010102</v>
      </c>
      <c r="S15" s="19">
        <f>IFERROR('Pattern Design'!T29/'Pattern Design'!T30,"")</f>
        <v>1.0101010101010102</v>
      </c>
      <c r="T15" s="19">
        <f>IFERROR('Pattern Design'!U29/'Pattern Design'!U30,"")</f>
        <v>1.0101010101010102</v>
      </c>
      <c r="U15" s="19">
        <f>IFERROR('Pattern Design'!V29/'Pattern Design'!V30,"")</f>
        <v>1.0101010101010102</v>
      </c>
      <c r="V15" s="19">
        <f>IFERROR('Pattern Design'!W29/'Pattern Design'!W30,"")</f>
        <v>1.0101010101010102</v>
      </c>
      <c r="W15" s="19">
        <f>IFERROR('Pattern Design'!X29/'Pattern Design'!X30,"")</f>
        <v>1.0101010101010102</v>
      </c>
      <c r="X15" s="19">
        <f>IFERROR('Pattern Design'!Y29/'Pattern Design'!Y30,"")</f>
        <v>1.0101010101010102</v>
      </c>
      <c r="Y15" s="19">
        <f>IFERROR('Pattern Design'!Z29/'Pattern Design'!Z30,"")</f>
        <v>1.0101010101010102</v>
      </c>
      <c r="Z15" s="19">
        <f>IFERROR('Pattern Design'!AA29/'Pattern Design'!AA30,"")</f>
        <v>1.0101010101010102</v>
      </c>
      <c r="AA15" s="19">
        <f>IFERROR('Pattern Design'!AB29/'Pattern Design'!AB30,"")</f>
        <v>1.0101010101010102</v>
      </c>
      <c r="AB15" s="19">
        <f>IFERROR('Pattern Design'!AC29/'Pattern Design'!AC30,"")</f>
        <v>1.0101010101010102</v>
      </c>
      <c r="AC15" s="19">
        <f>IFERROR('Pattern Design'!AD29/'Pattern Design'!AD30,"")</f>
        <v>1.0101010101010102</v>
      </c>
      <c r="AD15" s="19">
        <f>IFERROR('Pattern Design'!AE29/'Pattern Design'!AE30,"")</f>
        <v>1.2435897435897436</v>
      </c>
      <c r="AE15" s="19">
        <f>IFERROR('Pattern Design'!AF29/'Pattern Design'!AF30,"")</f>
        <v>1.2435897435897436</v>
      </c>
      <c r="AF15" s="19">
        <f>IFERROR('Pattern Design'!AG29/'Pattern Design'!AG30,"")</f>
        <v>1.234375</v>
      </c>
      <c r="AG15" s="19">
        <f>IFERROR('Pattern Design'!AH29/'Pattern Design'!AH30,"")</f>
        <v>1.234375</v>
      </c>
      <c r="AH15" s="19">
        <f>IFERROR('Pattern Design'!AI29/'Pattern Design'!AI30,"")</f>
        <v>1.2653061224489797</v>
      </c>
      <c r="AI15" s="19">
        <f>IFERROR('Pattern Design'!AJ29/'Pattern Design'!AJ30,"")</f>
        <v>1.2647058823529411</v>
      </c>
      <c r="AJ15" s="19">
        <f>IFERROR('Pattern Design'!AK29/'Pattern Design'!AK30,"")</f>
        <v>1.2</v>
      </c>
      <c r="AK15" s="19">
        <f>IFERROR('Pattern Design'!AL29/'Pattern Design'!AL30,"")</f>
        <v>1.2</v>
      </c>
      <c r="AL15" s="19">
        <f>IFERROR('Pattern Design'!AM29/'Pattern Design'!AM30,"")</f>
        <v>1.2</v>
      </c>
      <c r="AM15" s="19">
        <f>IFERROR('Pattern Design'!AN29/'Pattern Design'!AN30,"")</f>
        <v>1.2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1.5</v>
      </c>
      <c r="D16" s="132">
        <f>IFERROR('Pattern Design'!E29/'Pattern Design'!E31,"")</f>
        <v>1.5</v>
      </c>
      <c r="E16" s="132">
        <f>IFERROR('Pattern Design'!F29/'Pattern Design'!F31,"")</f>
        <v>1.6363636363636365</v>
      </c>
      <c r="F16" s="132">
        <f>IFERROR('Pattern Design'!G29/'Pattern Design'!G31,"")</f>
        <v>1.5789473684210527</v>
      </c>
      <c r="G16" s="132">
        <f>IFERROR('Pattern Design'!H29/'Pattern Design'!H31,"")</f>
        <v>1.5925925925925926</v>
      </c>
      <c r="H16" s="132">
        <f>IFERROR('Pattern Design'!I29/'Pattern Design'!I31,"")</f>
        <v>1.6756756756756757</v>
      </c>
      <c r="I16" s="132">
        <f>IFERROR('Pattern Design'!J29/'Pattern Design'!J31,"")</f>
        <v>1.6122448979591837</v>
      </c>
      <c r="J16" s="132">
        <f>IFERROR('Pattern Design'!K29/'Pattern Design'!K31,"")</f>
        <v>1.6122448979591837</v>
      </c>
      <c r="K16" s="132">
        <f>IFERROR('Pattern Design'!L29/'Pattern Design'!L31,"")</f>
        <v>1.6166666666666667</v>
      </c>
      <c r="L16" s="132">
        <f>IFERROR('Pattern Design'!M29/'Pattern Design'!M31,"")</f>
        <v>1.6166666666666667</v>
      </c>
      <c r="M16" s="132">
        <f>IFERROR('Pattern Design'!N29/'Pattern Design'!N31,"")</f>
        <v>1.2820512820512822</v>
      </c>
      <c r="N16" s="132">
        <f>IFERROR('Pattern Design'!O29/'Pattern Design'!O31,"")</f>
        <v>1.2820512820512822</v>
      </c>
      <c r="O16" s="132">
        <f>IFERROR('Pattern Design'!P29/'Pattern Design'!P31,"")</f>
        <v>1.2820512820512822</v>
      </c>
      <c r="P16" s="132">
        <f>IFERROR('Pattern Design'!Q29/'Pattern Design'!Q31,"")</f>
        <v>1.2820512820512822</v>
      </c>
      <c r="Q16" s="132">
        <f>IFERROR('Pattern Design'!R29/'Pattern Design'!R31,"")</f>
        <v>1.2820512820512822</v>
      </c>
      <c r="R16" s="132">
        <f>IFERROR('Pattern Design'!S29/'Pattern Design'!S31,"")</f>
        <v>1.2820512820512822</v>
      </c>
      <c r="S16" s="132">
        <f>IFERROR('Pattern Design'!T29/'Pattern Design'!T31,"")</f>
        <v>1.2820512820512822</v>
      </c>
      <c r="T16" s="132">
        <f>IFERROR('Pattern Design'!U29/'Pattern Design'!U31,"")</f>
        <v>1.2820512820512822</v>
      </c>
      <c r="U16" s="132">
        <f>IFERROR('Pattern Design'!V29/'Pattern Design'!V31,"")</f>
        <v>1.2820512820512822</v>
      </c>
      <c r="V16" s="132">
        <f>IFERROR('Pattern Design'!W29/'Pattern Design'!W31,"")</f>
        <v>1.2820512820512822</v>
      </c>
      <c r="W16" s="132">
        <f>IFERROR('Pattern Design'!X29/'Pattern Design'!X31,"")</f>
        <v>1.2820512820512822</v>
      </c>
      <c r="X16" s="132">
        <f>IFERROR('Pattern Design'!Y29/'Pattern Design'!Y31,"")</f>
        <v>1.2820512820512822</v>
      </c>
      <c r="Y16" s="132">
        <f>IFERROR('Pattern Design'!Z29/'Pattern Design'!Z31,"")</f>
        <v>1.2820512820512822</v>
      </c>
      <c r="Z16" s="132">
        <f>IFERROR('Pattern Design'!AA29/'Pattern Design'!AA31,"")</f>
        <v>1.2820512820512822</v>
      </c>
      <c r="AA16" s="132">
        <f>IFERROR('Pattern Design'!AB29/'Pattern Design'!AB31,"")</f>
        <v>1.2820512820512822</v>
      </c>
      <c r="AB16" s="132">
        <f>IFERROR('Pattern Design'!AC29/'Pattern Design'!AC31,"")</f>
        <v>1.2820512820512822</v>
      </c>
      <c r="AC16" s="132">
        <f>IFERROR('Pattern Design'!AD29/'Pattern Design'!AD31,"")</f>
        <v>1.2820512820512822</v>
      </c>
      <c r="AD16" s="132">
        <f>IFERROR('Pattern Design'!AE29/'Pattern Design'!AE31,"")</f>
        <v>1.6166666666666667</v>
      </c>
      <c r="AE16" s="132">
        <f>IFERROR('Pattern Design'!AF29/'Pattern Design'!AF31,"")</f>
        <v>1.6166666666666667</v>
      </c>
      <c r="AF16" s="132">
        <f>IFERROR('Pattern Design'!AG29/'Pattern Design'!AG31,"")</f>
        <v>1.6122448979591837</v>
      </c>
      <c r="AG16" s="132">
        <f>IFERROR('Pattern Design'!AH29/'Pattern Design'!AH31,"")</f>
        <v>1.6122448979591837</v>
      </c>
      <c r="AH16" s="132">
        <f>IFERROR('Pattern Design'!AI29/'Pattern Design'!AI31,"")</f>
        <v>1.6756756756756757</v>
      </c>
      <c r="AI16" s="132">
        <f>IFERROR('Pattern Design'!AJ29/'Pattern Design'!AJ31,"")</f>
        <v>1.5925925925925926</v>
      </c>
      <c r="AJ16" s="132">
        <f>IFERROR('Pattern Design'!AK29/'Pattern Design'!AK31,"")</f>
        <v>1.5789473684210527</v>
      </c>
      <c r="AK16" s="132">
        <f>IFERROR('Pattern Design'!AL29/'Pattern Design'!AL31,"")</f>
        <v>1.6363636363636365</v>
      </c>
      <c r="AL16" s="132">
        <f>IFERROR('Pattern Design'!AM29/'Pattern Design'!AM31,"")</f>
        <v>1.5</v>
      </c>
      <c r="AM16" s="132">
        <f>IFERROR('Pattern Design'!AN29/'Pattern Design'!AN31,"")</f>
        <v>1.5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2</v>
      </c>
      <c r="D17" s="132">
        <f>IFERROR('Pattern Design'!E29/'Pattern Design'!E32,"")</f>
        <v>2</v>
      </c>
      <c r="E17" s="132">
        <f>IFERROR('Pattern Design'!F29/'Pattern Design'!F32,"")</f>
        <v>2.25</v>
      </c>
      <c r="F17" s="132">
        <f>IFERROR('Pattern Design'!G29/'Pattern Design'!G32,"")</f>
        <v>2.3076923076923075</v>
      </c>
      <c r="G17" s="132">
        <f>IFERROR('Pattern Design'!H29/'Pattern Design'!H32,"")</f>
        <v>2.3888888888888888</v>
      </c>
      <c r="H17" s="132">
        <f>IFERROR('Pattern Design'!I29/'Pattern Design'!I32,"")</f>
        <v>2.3846153846153846</v>
      </c>
      <c r="I17" s="132">
        <f>IFERROR('Pattern Design'!J29/'Pattern Design'!J32,"")</f>
        <v>2.3235294117647061</v>
      </c>
      <c r="J17" s="132">
        <f>IFERROR('Pattern Design'!K29/'Pattern Design'!K32,"")</f>
        <v>2.3235294117647061</v>
      </c>
      <c r="K17" s="132">
        <f>IFERROR('Pattern Design'!L29/'Pattern Design'!L32,"")</f>
        <v>2.3095238095238093</v>
      </c>
      <c r="L17" s="132">
        <f>IFERROR('Pattern Design'!M29/'Pattern Design'!M32,"")</f>
        <v>2.3095238095238093</v>
      </c>
      <c r="M17" s="132">
        <f>IFERROR('Pattern Design'!N29/'Pattern Design'!N32,"")</f>
        <v>1.8867924528301887</v>
      </c>
      <c r="N17" s="132">
        <f>IFERROR('Pattern Design'!O29/'Pattern Design'!O32,"")</f>
        <v>1.8867924528301887</v>
      </c>
      <c r="O17" s="132">
        <f>IFERROR('Pattern Design'!P29/'Pattern Design'!P32,"")</f>
        <v>1.8867924528301887</v>
      </c>
      <c r="P17" s="132">
        <f>IFERROR('Pattern Design'!Q29/'Pattern Design'!Q32,"")</f>
        <v>1.8867924528301887</v>
      </c>
      <c r="Q17" s="132">
        <f>IFERROR('Pattern Design'!R29/'Pattern Design'!R32,"")</f>
        <v>1.8867924528301887</v>
      </c>
      <c r="R17" s="132">
        <f>IFERROR('Pattern Design'!S29/'Pattern Design'!S32,"")</f>
        <v>1.8867924528301887</v>
      </c>
      <c r="S17" s="132">
        <f>IFERROR('Pattern Design'!T29/'Pattern Design'!T32,"")</f>
        <v>1.8867924528301887</v>
      </c>
      <c r="T17" s="132">
        <f>IFERROR('Pattern Design'!U29/'Pattern Design'!U32,"")</f>
        <v>1.8867924528301887</v>
      </c>
      <c r="U17" s="132">
        <f>IFERROR('Pattern Design'!V29/'Pattern Design'!V32,"")</f>
        <v>1.8867924528301887</v>
      </c>
      <c r="V17" s="132">
        <f>IFERROR('Pattern Design'!W29/'Pattern Design'!W32,"")</f>
        <v>1.8867924528301887</v>
      </c>
      <c r="W17" s="132">
        <f>IFERROR('Pattern Design'!X29/'Pattern Design'!X32,"")</f>
        <v>1.8867924528301887</v>
      </c>
      <c r="X17" s="132">
        <f>IFERROR('Pattern Design'!Y29/'Pattern Design'!Y32,"")</f>
        <v>1.8867924528301887</v>
      </c>
      <c r="Y17" s="132">
        <f>IFERROR('Pattern Design'!Z29/'Pattern Design'!Z32,"")</f>
        <v>1.8867924528301887</v>
      </c>
      <c r="Z17" s="132">
        <f>IFERROR('Pattern Design'!AA29/'Pattern Design'!AA32,"")</f>
        <v>1.8867924528301887</v>
      </c>
      <c r="AA17" s="132">
        <f>IFERROR('Pattern Design'!AB29/'Pattern Design'!AB32,"")</f>
        <v>1.8867924528301887</v>
      </c>
      <c r="AB17" s="132">
        <f>IFERROR('Pattern Design'!AC29/'Pattern Design'!AC32,"")</f>
        <v>1.8867924528301887</v>
      </c>
      <c r="AC17" s="132">
        <f>IFERROR('Pattern Design'!AD29/'Pattern Design'!AD32,"")</f>
        <v>1.8867924528301887</v>
      </c>
      <c r="AD17" s="132">
        <f>IFERROR('Pattern Design'!AE29/'Pattern Design'!AE32,"")</f>
        <v>2.3095238095238093</v>
      </c>
      <c r="AE17" s="132">
        <f>IFERROR('Pattern Design'!AF29/'Pattern Design'!AF32,"")</f>
        <v>2.3095238095238093</v>
      </c>
      <c r="AF17" s="132">
        <f>IFERROR('Pattern Design'!AG29/'Pattern Design'!AG32,"")</f>
        <v>2.3235294117647061</v>
      </c>
      <c r="AG17" s="132">
        <f>IFERROR('Pattern Design'!AH29/'Pattern Design'!AH32,"")</f>
        <v>2.3235294117647061</v>
      </c>
      <c r="AH17" s="132">
        <f>IFERROR('Pattern Design'!AI29/'Pattern Design'!AI32,"")</f>
        <v>2.3846153846153846</v>
      </c>
      <c r="AI17" s="132">
        <f>IFERROR('Pattern Design'!AJ29/'Pattern Design'!AJ32,"")</f>
        <v>2.3888888888888888</v>
      </c>
      <c r="AJ17" s="132">
        <f>IFERROR('Pattern Design'!AK29/'Pattern Design'!AK32,"")</f>
        <v>2.3076923076923075</v>
      </c>
      <c r="AK17" s="132">
        <f>IFERROR('Pattern Design'!AL29/'Pattern Design'!AL32,"")</f>
        <v>2.25</v>
      </c>
      <c r="AL17" s="132">
        <f>IFERROR('Pattern Design'!AM29/'Pattern Design'!AM32,"")</f>
        <v>2</v>
      </c>
      <c r="AM17" s="132">
        <f>IFERROR('Pattern Design'!AN29/'Pattern Design'!AN32,"")</f>
        <v>2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 t="str">
        <f>IFERROR('Pattern Design'!D29/'Pattern Design'!D33,"")</f>
        <v/>
      </c>
      <c r="D18" s="132" t="str">
        <f>IFERROR('Pattern Design'!E29/'Pattern Design'!E33,"")</f>
        <v/>
      </c>
      <c r="E18" s="132">
        <f>IFERROR('Pattern Design'!F29/'Pattern Design'!F33,"")</f>
        <v>4.5</v>
      </c>
      <c r="F18" s="132">
        <f>IFERROR('Pattern Design'!G29/'Pattern Design'!G33,"")</f>
        <v>4.2857142857142856</v>
      </c>
      <c r="G18" s="132">
        <f>IFERROR('Pattern Design'!H29/'Pattern Design'!H33,"")</f>
        <v>4.3</v>
      </c>
      <c r="H18" s="132">
        <f>IFERROR('Pattern Design'!I29/'Pattern Design'!I33,"")</f>
        <v>4.1333333333333337</v>
      </c>
      <c r="I18" s="132">
        <f>IFERROR('Pattern Design'!J29/'Pattern Design'!J33,"")</f>
        <v>4.1578947368421053</v>
      </c>
      <c r="J18" s="132">
        <f>IFERROR('Pattern Design'!K29/'Pattern Design'!K33,"")</f>
        <v>4.1578947368421053</v>
      </c>
      <c r="K18" s="132">
        <f>IFERROR('Pattern Design'!L29/'Pattern Design'!L33,"")</f>
        <v>4.2173913043478262</v>
      </c>
      <c r="L18" s="132">
        <f>IFERROR('Pattern Design'!M29/'Pattern Design'!M33,"")</f>
        <v>4.2173913043478262</v>
      </c>
      <c r="M18" s="132">
        <f>IFERROR('Pattern Design'!N29/'Pattern Design'!N33,"")</f>
        <v>3.4482758620689653</v>
      </c>
      <c r="N18" s="132">
        <f>IFERROR('Pattern Design'!O29/'Pattern Design'!O33,"")</f>
        <v>3.4482758620689653</v>
      </c>
      <c r="O18" s="132">
        <f>IFERROR('Pattern Design'!P29/'Pattern Design'!P33,"")</f>
        <v>3.4482758620689653</v>
      </c>
      <c r="P18" s="132">
        <f>IFERROR('Pattern Design'!Q29/'Pattern Design'!Q33,"")</f>
        <v>3.4482758620689653</v>
      </c>
      <c r="Q18" s="132">
        <f>IFERROR('Pattern Design'!R29/'Pattern Design'!R33,"")</f>
        <v>3.4482758620689653</v>
      </c>
      <c r="R18" s="132">
        <f>IFERROR('Pattern Design'!S29/'Pattern Design'!S33,"")</f>
        <v>3.4482758620689653</v>
      </c>
      <c r="S18" s="132">
        <f>IFERROR('Pattern Design'!T29/'Pattern Design'!T33,"")</f>
        <v>3.4482758620689653</v>
      </c>
      <c r="T18" s="132">
        <f>IFERROR('Pattern Design'!U29/'Pattern Design'!U33,"")</f>
        <v>3.4482758620689653</v>
      </c>
      <c r="U18" s="132">
        <f>IFERROR('Pattern Design'!V29/'Pattern Design'!V33,"")</f>
        <v>3.4482758620689653</v>
      </c>
      <c r="V18" s="132">
        <f>IFERROR('Pattern Design'!W29/'Pattern Design'!W33,"")</f>
        <v>3.4482758620689653</v>
      </c>
      <c r="W18" s="132">
        <f>IFERROR('Pattern Design'!X29/'Pattern Design'!X33,"")</f>
        <v>3.4482758620689653</v>
      </c>
      <c r="X18" s="132">
        <f>IFERROR('Pattern Design'!Y29/'Pattern Design'!Y33,"")</f>
        <v>3.4482758620689653</v>
      </c>
      <c r="Y18" s="132">
        <f>IFERROR('Pattern Design'!Z29/'Pattern Design'!Z33,"")</f>
        <v>3.4482758620689653</v>
      </c>
      <c r="Z18" s="132">
        <f>IFERROR('Pattern Design'!AA29/'Pattern Design'!AA33,"")</f>
        <v>3.4482758620689653</v>
      </c>
      <c r="AA18" s="132">
        <f>IFERROR('Pattern Design'!AB29/'Pattern Design'!AB33,"")</f>
        <v>3.4482758620689653</v>
      </c>
      <c r="AB18" s="132">
        <f>IFERROR('Pattern Design'!AC29/'Pattern Design'!AC33,"")</f>
        <v>3.4482758620689653</v>
      </c>
      <c r="AC18" s="132">
        <f>IFERROR('Pattern Design'!AD29/'Pattern Design'!AD33,"")</f>
        <v>3.4482758620689653</v>
      </c>
      <c r="AD18" s="132">
        <f>IFERROR('Pattern Design'!AE29/'Pattern Design'!AE33,"")</f>
        <v>4.2173913043478262</v>
      </c>
      <c r="AE18" s="132">
        <f>IFERROR('Pattern Design'!AF29/'Pattern Design'!AF33,"")</f>
        <v>4.2173913043478262</v>
      </c>
      <c r="AF18" s="132">
        <f>IFERROR('Pattern Design'!AG29/'Pattern Design'!AG33,"")</f>
        <v>4.1578947368421053</v>
      </c>
      <c r="AG18" s="132">
        <f>IFERROR('Pattern Design'!AH29/'Pattern Design'!AH33,"")</f>
        <v>4.1578947368421053</v>
      </c>
      <c r="AH18" s="132">
        <f>IFERROR('Pattern Design'!AI29/'Pattern Design'!AI33,"")</f>
        <v>4.1333333333333337</v>
      </c>
      <c r="AI18" s="132">
        <f>IFERROR('Pattern Design'!AJ29/'Pattern Design'!AJ33,"")</f>
        <v>4.3</v>
      </c>
      <c r="AJ18" s="132">
        <f>IFERROR('Pattern Design'!AK29/'Pattern Design'!AK33,"")</f>
        <v>4.2857142857142856</v>
      </c>
      <c r="AK18" s="132">
        <f>IFERROR('Pattern Design'!AL29/'Pattern Design'!AL33,"")</f>
        <v>4.5</v>
      </c>
      <c r="AL18" s="132" t="str">
        <f>IFERROR('Pattern Design'!AM29/'Pattern Design'!AM33,"")</f>
        <v/>
      </c>
      <c r="AM18" s="132" t="str">
        <f>IFERROR('Pattern Design'!AN29/'Pattern Design'!AN33,"")</f>
        <v/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 t="str">
        <f>IFERROR('Pattern Design'!D29/'Pattern Design'!D34,"")</f>
        <v/>
      </c>
      <c r="D19" s="132" t="str">
        <f>IFERROR('Pattern Design'!E29/'Pattern Design'!E34,"")</f>
        <v/>
      </c>
      <c r="E19" s="132" t="str">
        <f>IFERROR('Pattern Design'!F29/'Pattern Design'!F34,"")</f>
        <v/>
      </c>
      <c r="F19" s="132" t="str">
        <f>IFERROR('Pattern Design'!G29/'Pattern Design'!G34,"")</f>
        <v/>
      </c>
      <c r="G19" s="132" t="str">
        <f>IFERROR('Pattern Design'!H29/'Pattern Design'!H34,"")</f>
        <v/>
      </c>
      <c r="H19" s="132" t="str">
        <f>IFERROR('Pattern Design'!I29/'Pattern Design'!I34,"")</f>
        <v/>
      </c>
      <c r="I19" s="132" t="str">
        <f>IFERROR('Pattern Design'!J29/'Pattern Design'!J34,"")</f>
        <v/>
      </c>
      <c r="J19" s="132" t="str">
        <f>IFERROR('Pattern Design'!K29/'Pattern Design'!K34,"")</f>
        <v/>
      </c>
      <c r="K19" s="132" t="str">
        <f>IFERROR('Pattern Design'!L29/'Pattern Design'!L34,"")</f>
        <v/>
      </c>
      <c r="L19" s="132" t="str">
        <f>IFERROR('Pattern Design'!M29/'Pattern Design'!M34,"")</f>
        <v/>
      </c>
      <c r="M19" s="132" t="str">
        <f>IFERROR('Pattern Design'!N29/'Pattern Design'!N34,"")</f>
        <v/>
      </c>
      <c r="N19" s="132" t="str">
        <f>IFERROR('Pattern Design'!O29/'Pattern Design'!O34,"")</f>
        <v/>
      </c>
      <c r="O19" s="132" t="str">
        <f>IFERROR('Pattern Design'!P29/'Pattern Design'!P34,"")</f>
        <v/>
      </c>
      <c r="P19" s="132" t="str">
        <f>IFERROR('Pattern Design'!Q29/'Pattern Design'!Q34,"")</f>
        <v/>
      </c>
      <c r="Q19" s="132" t="str">
        <f>IFERROR('Pattern Design'!R29/'Pattern Design'!R34,"")</f>
        <v/>
      </c>
      <c r="R19" s="132" t="str">
        <f>IFERROR('Pattern Design'!S29/'Pattern Design'!S34,"")</f>
        <v/>
      </c>
      <c r="S19" s="132" t="str">
        <f>IFERROR('Pattern Design'!T29/'Pattern Design'!T34,"")</f>
        <v/>
      </c>
      <c r="T19" s="132" t="str">
        <f>IFERROR('Pattern Design'!U29/'Pattern Design'!U34,"")</f>
        <v/>
      </c>
      <c r="U19" s="132" t="str">
        <f>IFERROR('Pattern Design'!V29/'Pattern Design'!V34,"")</f>
        <v/>
      </c>
      <c r="V19" s="132" t="str">
        <f>IFERROR('Pattern Design'!W29/'Pattern Design'!W34,"")</f>
        <v/>
      </c>
      <c r="W19" s="132" t="str">
        <f>IFERROR('Pattern Design'!X29/'Pattern Design'!X34,"")</f>
        <v/>
      </c>
      <c r="X19" s="132" t="str">
        <f>IFERROR('Pattern Design'!Y29/'Pattern Design'!Y34,"")</f>
        <v/>
      </c>
      <c r="Y19" s="132" t="str">
        <f>IFERROR('Pattern Design'!Z29/'Pattern Design'!Z34,"")</f>
        <v/>
      </c>
      <c r="Z19" s="132" t="str">
        <f>IFERROR('Pattern Design'!AA29/'Pattern Design'!AA34,"")</f>
        <v/>
      </c>
      <c r="AA19" s="132" t="str">
        <f>IFERROR('Pattern Design'!AB29/'Pattern Design'!AB34,"")</f>
        <v/>
      </c>
      <c r="AB19" s="132" t="str">
        <f>IFERROR('Pattern Design'!AC29/'Pattern Design'!AC34,"")</f>
        <v/>
      </c>
      <c r="AC19" s="132" t="str">
        <f>IFERROR('Pattern Design'!AD29/'Pattern Design'!AD34,"")</f>
        <v/>
      </c>
      <c r="AD19" s="132" t="str">
        <f>IFERROR('Pattern Design'!AE29/'Pattern Design'!AE34,"")</f>
        <v/>
      </c>
      <c r="AE19" s="132" t="str">
        <f>IFERROR('Pattern Design'!AF29/'Pattern Design'!AF34,"")</f>
        <v/>
      </c>
      <c r="AF19" s="132" t="str">
        <f>IFERROR('Pattern Design'!AG29/'Pattern Design'!AG34,"")</f>
        <v/>
      </c>
      <c r="AG19" s="132" t="str">
        <f>IFERROR('Pattern Design'!AH29/'Pattern Design'!AH34,"")</f>
        <v/>
      </c>
      <c r="AH19" s="132" t="str">
        <f>IFERROR('Pattern Design'!AI29/'Pattern Design'!AI34,"")</f>
        <v/>
      </c>
      <c r="AI19" s="132" t="str">
        <f>IFERROR('Pattern Design'!AJ29/'Pattern Design'!AJ34,"")</f>
        <v/>
      </c>
      <c r="AJ19" s="132" t="str">
        <f>IFERROR('Pattern Design'!AK29/'Pattern Design'!AK34,"")</f>
        <v/>
      </c>
      <c r="AK19" s="132" t="str">
        <f>IFERROR('Pattern Design'!AL29/'Pattern Design'!AL34,"")</f>
        <v/>
      </c>
      <c r="AL19" s="132" t="str">
        <f>IFERROR('Pattern Design'!AM29/'Pattern Design'!AM34,"")</f>
        <v/>
      </c>
      <c r="AM19" s="132" t="str">
        <f>IFERROR('Pattern Design'!AN29/'Pattern Design'!AN34,"")</f>
        <v/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 t="str">
        <f>IFERROR('Pattern Design'!D29/'Pattern Design'!D35,"")</f>
        <v/>
      </c>
      <c r="D20" s="132" t="str">
        <f>IFERROR('Pattern Design'!E29/'Pattern Design'!E35,"")</f>
        <v/>
      </c>
      <c r="E20" s="132" t="str">
        <f>IFERROR('Pattern Design'!F29/'Pattern Design'!F35,"")</f>
        <v/>
      </c>
      <c r="F20" s="132" t="str">
        <f>IFERROR('Pattern Design'!G29/'Pattern Design'!G35,"")</f>
        <v/>
      </c>
      <c r="G20" s="132" t="str">
        <f>IFERROR('Pattern Design'!H29/'Pattern Design'!H35,"")</f>
        <v/>
      </c>
      <c r="H20" s="132" t="str">
        <f>IFERROR('Pattern Design'!I29/'Pattern Design'!I35,"")</f>
        <v/>
      </c>
      <c r="I20" s="132" t="str">
        <f>IFERROR('Pattern Design'!J29/'Pattern Design'!J35,"")</f>
        <v/>
      </c>
      <c r="J20" s="132" t="str">
        <f>IFERROR('Pattern Design'!K29/'Pattern Design'!K35,"")</f>
        <v/>
      </c>
      <c r="K20" s="132" t="str">
        <f>IFERROR('Pattern Design'!L29/'Pattern Design'!L35,"")</f>
        <v/>
      </c>
      <c r="L20" s="132" t="str">
        <f>IFERROR('Pattern Design'!M29/'Pattern Design'!M35,"")</f>
        <v/>
      </c>
      <c r="M20" s="132" t="str">
        <f>IFERROR('Pattern Design'!N29/'Pattern Design'!N35,"")</f>
        <v/>
      </c>
      <c r="N20" s="132" t="str">
        <f>IFERROR('Pattern Design'!O29/'Pattern Design'!O35,"")</f>
        <v/>
      </c>
      <c r="O20" s="132" t="str">
        <f>IFERROR('Pattern Design'!P29/'Pattern Design'!P35,"")</f>
        <v/>
      </c>
      <c r="P20" s="132" t="str">
        <f>IFERROR('Pattern Design'!Q29/'Pattern Design'!Q35,"")</f>
        <v/>
      </c>
      <c r="Q20" s="132" t="str">
        <f>IFERROR('Pattern Design'!R29/'Pattern Design'!R35,"")</f>
        <v/>
      </c>
      <c r="R20" s="132" t="str">
        <f>IFERROR('Pattern Design'!S29/'Pattern Design'!S35,"")</f>
        <v/>
      </c>
      <c r="S20" s="132" t="str">
        <f>IFERROR('Pattern Design'!T29/'Pattern Design'!T35,"")</f>
        <v/>
      </c>
      <c r="T20" s="132" t="str">
        <f>IFERROR('Pattern Design'!U29/'Pattern Design'!U35,"")</f>
        <v/>
      </c>
      <c r="U20" s="132" t="str">
        <f>IFERROR('Pattern Design'!V29/'Pattern Design'!V35,"")</f>
        <v/>
      </c>
      <c r="V20" s="132" t="str">
        <f>IFERROR('Pattern Design'!W29/'Pattern Design'!W35,"")</f>
        <v/>
      </c>
      <c r="W20" s="132" t="str">
        <f>IFERROR('Pattern Design'!X29/'Pattern Design'!X35,"")</f>
        <v/>
      </c>
      <c r="X20" s="132" t="str">
        <f>IFERROR('Pattern Design'!Y29/'Pattern Design'!Y35,"")</f>
        <v/>
      </c>
      <c r="Y20" s="132" t="str">
        <f>IFERROR('Pattern Design'!Z29/'Pattern Design'!Z35,"")</f>
        <v/>
      </c>
      <c r="Z20" s="132" t="str">
        <f>IFERROR('Pattern Design'!AA29/'Pattern Design'!AA35,"")</f>
        <v/>
      </c>
      <c r="AA20" s="132" t="str">
        <f>IFERROR('Pattern Design'!AB29/'Pattern Design'!AB35,"")</f>
        <v/>
      </c>
      <c r="AB20" s="132" t="str">
        <f>IFERROR('Pattern Design'!AC29/'Pattern Design'!AC35,"")</f>
        <v/>
      </c>
      <c r="AC20" s="132" t="str">
        <f>IFERROR('Pattern Design'!AD29/'Pattern Design'!AD35,"")</f>
        <v/>
      </c>
      <c r="AD20" s="132" t="str">
        <f>IFERROR('Pattern Design'!AE29/'Pattern Design'!AE35,"")</f>
        <v/>
      </c>
      <c r="AE20" s="132" t="str">
        <f>IFERROR('Pattern Design'!AF29/'Pattern Design'!AF35,"")</f>
        <v/>
      </c>
      <c r="AF20" s="132" t="str">
        <f>IFERROR('Pattern Design'!AG29/'Pattern Design'!AG35,"")</f>
        <v/>
      </c>
      <c r="AG20" s="132" t="str">
        <f>IFERROR('Pattern Design'!AH29/'Pattern Design'!AH35,"")</f>
        <v/>
      </c>
      <c r="AH20" s="132" t="str">
        <f>IFERROR('Pattern Design'!AI29/'Pattern Design'!AI35,"")</f>
        <v/>
      </c>
      <c r="AI20" s="132" t="str">
        <f>IFERROR('Pattern Design'!AJ29/'Pattern Design'!AJ35,"")</f>
        <v/>
      </c>
      <c r="AJ20" s="132" t="str">
        <f>IFERROR('Pattern Design'!AK29/'Pattern Design'!AK35,"")</f>
        <v/>
      </c>
      <c r="AK20" s="132" t="str">
        <f>IFERROR('Pattern Design'!AL29/'Pattern Design'!AL35,"")</f>
        <v/>
      </c>
      <c r="AL20" s="132" t="str">
        <f>IFERROR('Pattern Design'!AM29/'Pattern Design'!AM35,"")</f>
        <v/>
      </c>
      <c r="AM20" s="132" t="str">
        <f>IFERROR('Pattern Design'!AN29/'Pattern Design'!AN35,"")</f>
        <v/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08" t="s">
        <v>129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10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EA382025_B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58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58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58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58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58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58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58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58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58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58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58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58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58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58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58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58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58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58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58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58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58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58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58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58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58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58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58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58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58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58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58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58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58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58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58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58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58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62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72">
        <v>44</v>
      </c>
    </row>
    <row r="34" spans="2:41" ht="8.85" customHeight="1" x14ac:dyDescent="0.25">
      <c r="B34" s="157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58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58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58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58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58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58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58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58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58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58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58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58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58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58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58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58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58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58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58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58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58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58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58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58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58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58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58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58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58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58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58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58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58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58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58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58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58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62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72">
        <v>43.5</v>
      </c>
    </row>
    <row r="35" spans="2:41" ht="8.85" customHeight="1" x14ac:dyDescent="0.25">
      <c r="B35" s="157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58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58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58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58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58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58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58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58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58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58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58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58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58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58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58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58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58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58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58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58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58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58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58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58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58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58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58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58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58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58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58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58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58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58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58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58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58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62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72">
        <v>43</v>
      </c>
    </row>
    <row r="36" spans="2:41" ht="8.85" customHeight="1" x14ac:dyDescent="0.25">
      <c r="B36" s="157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58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58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58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58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58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58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58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58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58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58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58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58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58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58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58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58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58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58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58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58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58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58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58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58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58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58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58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58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58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58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58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58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58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58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58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58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58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62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72">
        <v>42.5</v>
      </c>
    </row>
    <row r="37" spans="2:41" ht="8.85" customHeight="1" x14ac:dyDescent="0.25">
      <c r="B37" s="157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58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58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58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58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58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58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58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58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58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58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58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58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58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58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58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58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58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58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58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58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58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58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58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58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58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58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58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58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58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58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58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58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58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58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58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58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58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62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72">
        <v>42</v>
      </c>
    </row>
    <row r="38" spans="2:41" ht="8.85" customHeight="1" x14ac:dyDescent="0.25">
      <c r="B38" s="157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58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58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58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58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58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58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58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58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58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58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58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58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58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58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58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58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58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58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58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58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58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58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58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58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58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58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58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58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58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58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58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58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58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58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58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58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58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62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72">
        <v>41.5</v>
      </c>
    </row>
    <row r="39" spans="2:41" ht="8.85" customHeight="1" x14ac:dyDescent="0.25">
      <c r="B39" s="157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58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58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58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58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58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58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58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58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58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58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58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58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58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58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58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58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58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58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58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58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58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58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58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58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58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58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58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58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58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58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58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58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58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58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58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58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58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62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72">
        <v>41</v>
      </c>
    </row>
    <row r="40" spans="2:41" ht="8.85" customHeight="1" x14ac:dyDescent="0.25">
      <c r="B40" s="157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58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58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58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58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58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58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58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58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58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58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58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58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58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58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58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58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58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58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58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58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58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58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58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58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58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58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58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58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58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58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58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58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58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58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58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58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58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62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72">
        <v>40.5</v>
      </c>
    </row>
    <row r="41" spans="2:41" ht="8.85" customHeight="1" x14ac:dyDescent="0.25">
      <c r="B41" s="157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58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58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58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58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58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58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58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58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58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58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58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58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58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58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58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58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58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58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58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58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58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58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58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58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58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58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58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58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58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58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58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58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58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58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58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58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58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62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66">
        <v>40</v>
      </c>
    </row>
    <row r="42" spans="2:41" ht="8.85" customHeight="1" x14ac:dyDescent="0.25">
      <c r="B42" s="157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58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58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58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58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58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58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58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58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58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58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58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58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58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58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58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58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58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58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58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58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58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58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58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58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58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58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58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58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58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58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58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58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58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58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58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58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58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62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72">
        <v>39.5</v>
      </c>
    </row>
    <row r="43" spans="2:41" ht="8.85" customHeight="1" x14ac:dyDescent="0.25">
      <c r="B43" s="157" t="str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/>
      </c>
      <c r="C43" s="158" t="str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/>
      </c>
      <c r="D43" s="158" t="str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/>
      </c>
      <c r="E43" s="158" t="str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/>
      </c>
      <c r="F43" s="158" t="str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/>
      </c>
      <c r="G43" s="158" t="str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/>
      </c>
      <c r="H43" s="158" t="str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/>
      </c>
      <c r="I43" s="158" t="str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/>
      </c>
      <c r="J43" s="158" t="str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/>
      </c>
      <c r="K43" s="158" t="str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/>
      </c>
      <c r="L43" s="158" t="str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/>
      </c>
      <c r="M43" s="158" t="str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/>
      </c>
      <c r="N43" s="158" t="str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/>
      </c>
      <c r="O43" s="158" t="str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/>
      </c>
      <c r="P43" s="158" t="str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/>
      </c>
      <c r="Q43" s="158" t="str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/>
      </c>
      <c r="R43" s="158" t="str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/>
      </c>
      <c r="S43" s="158" t="str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/>
      </c>
      <c r="T43" s="158" t="str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/>
      </c>
      <c r="U43" s="158" t="str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/>
      </c>
      <c r="V43" s="158" t="str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/>
      </c>
      <c r="W43" s="158" t="str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/>
      </c>
      <c r="X43" s="158" t="str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/>
      </c>
      <c r="Y43" s="158" t="str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/>
      </c>
      <c r="Z43" s="158" t="str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/>
      </c>
      <c r="AA43" s="158" t="str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/>
      </c>
      <c r="AB43" s="158" t="str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/>
      </c>
      <c r="AC43" s="158" t="str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/>
      </c>
      <c r="AD43" s="158" t="str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/>
      </c>
      <c r="AE43" s="158" t="str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/>
      </c>
      <c r="AF43" s="158" t="str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/>
      </c>
      <c r="AG43" s="158" t="str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/>
      </c>
      <c r="AH43" s="158" t="str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/>
      </c>
      <c r="AI43" s="158" t="str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/>
      </c>
      <c r="AJ43" s="158" t="str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/>
      </c>
      <c r="AK43" s="158" t="str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/>
      </c>
      <c r="AL43" s="158" t="str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/>
      </c>
      <c r="AM43" s="158" t="str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/>
      </c>
      <c r="AN43" s="162" t="str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/>
      </c>
      <c r="AO43" s="172">
        <v>39</v>
      </c>
    </row>
    <row r="44" spans="2:41" ht="8.85" customHeight="1" x14ac:dyDescent="0.25">
      <c r="B44" s="157" t="str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/>
      </c>
      <c r="C44" s="158" t="str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/>
      </c>
      <c r="D44" s="158" t="str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/>
      </c>
      <c r="E44" s="158" t="str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/>
      </c>
      <c r="F44" s="158" t="str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/>
      </c>
      <c r="G44" s="158" t="str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/>
      </c>
      <c r="H44" s="158" t="str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/>
      </c>
      <c r="I44" s="158" t="str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/>
      </c>
      <c r="J44" s="158" t="str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/>
      </c>
      <c r="K44" s="158" t="str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/>
      </c>
      <c r="L44" s="158" t="str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/>
      </c>
      <c r="M44" s="158" t="str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/>
      </c>
      <c r="N44" s="158" t="str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/>
      </c>
      <c r="O44" s="158" t="str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/>
      </c>
      <c r="P44" s="158" t="str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/>
      </c>
      <c r="Q44" s="158" t="str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/>
      </c>
      <c r="R44" s="158" t="str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/>
      </c>
      <c r="S44" s="158" t="str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/>
      </c>
      <c r="T44" s="158" t="str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/>
      </c>
      <c r="U44" s="158" t="str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/>
      </c>
      <c r="V44" s="158" t="str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/>
      </c>
      <c r="W44" s="158" t="str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/>
      </c>
      <c r="X44" s="158" t="str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/>
      </c>
      <c r="Y44" s="158" t="str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/>
      </c>
      <c r="Z44" s="158" t="str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/>
      </c>
      <c r="AA44" s="158" t="str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/>
      </c>
      <c r="AB44" s="158" t="str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/>
      </c>
      <c r="AC44" s="158" t="str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/>
      </c>
      <c r="AD44" s="158" t="str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/>
      </c>
      <c r="AE44" s="158" t="str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/>
      </c>
      <c r="AF44" s="158" t="str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/>
      </c>
      <c r="AG44" s="158" t="str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/>
      </c>
      <c r="AH44" s="158" t="str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/>
      </c>
      <c r="AI44" s="158" t="str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/>
      </c>
      <c r="AJ44" s="158" t="str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/>
      </c>
      <c r="AK44" s="158" t="str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/>
      </c>
      <c r="AL44" s="158" t="str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/>
      </c>
      <c r="AM44" s="158" t="str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/>
      </c>
      <c r="AN44" s="162" t="str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/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4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7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10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15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19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19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23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23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29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29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29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29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29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29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29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29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29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29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29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29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29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29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29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29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29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23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23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19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19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15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10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7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4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4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7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10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15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19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19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23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23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29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29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29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29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29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29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29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29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29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29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29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29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29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29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29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29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29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23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23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19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19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15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10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7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4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4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7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10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15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19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19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23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23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29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29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29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29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29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29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29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29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29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29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29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29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29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29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29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29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29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23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23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19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19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15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10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7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4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4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7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10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15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19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19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23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23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29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29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29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29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29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29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29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29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29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29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29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29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29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29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29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29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29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23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23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19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19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15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10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7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4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4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10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15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19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19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23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23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29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29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29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29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29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29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29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29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29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29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29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29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29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29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29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29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29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23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23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19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19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15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10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4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4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10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15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19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19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23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23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29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29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29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29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29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29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29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29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29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29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29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29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29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29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29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29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29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23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23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19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19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15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10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4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4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7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10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15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19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19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23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23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29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29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29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29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29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29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29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29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29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29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29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29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29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29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29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29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29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23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23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19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19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15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10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7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4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4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7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10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15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19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19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23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23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29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29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29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29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29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29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29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29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29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29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29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29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29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29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29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29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29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23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23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19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19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15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10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7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4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4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7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10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15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19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19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23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23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29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29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29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29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29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29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29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29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29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29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29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29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29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29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29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29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29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23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23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19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19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15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10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7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4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4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7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10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15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19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19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23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23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29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29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29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29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29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29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29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29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29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29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29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29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29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29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29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29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29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23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23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19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19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15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10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7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4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4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7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10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15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19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19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23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23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29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29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29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29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29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29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29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29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29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29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29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29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29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29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29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29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29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23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23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19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19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15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10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7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4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4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7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10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15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19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19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23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23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29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29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29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29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29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29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29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29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29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29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29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29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29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29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29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29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29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23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23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19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19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15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10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7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4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4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7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10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15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19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19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23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23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29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29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29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29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29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29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29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29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29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29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29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29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29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29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29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29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29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23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23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19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19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15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10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7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4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4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7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10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15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19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19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23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23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29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29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29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29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29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29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29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29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29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29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29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29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29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29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29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29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29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23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23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19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19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15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10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7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4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4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7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10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15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19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19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23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23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29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29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29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29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29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29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29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29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29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29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29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29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29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29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29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29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29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23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23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19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19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15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10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7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4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4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7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10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15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19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19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23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23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29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29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29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29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29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29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29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29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29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29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29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29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29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29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29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29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29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23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23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19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19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15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10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7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4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3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3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8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13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18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26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34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34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42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42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53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53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53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53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53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53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53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53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53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53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53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53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53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53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53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53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53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42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42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34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34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26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18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13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8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3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3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3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3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8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13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18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26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34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34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42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42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53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53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53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53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53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53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53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53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53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53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53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53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53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53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53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53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53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42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42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34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34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26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18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13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8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3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3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3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3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8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13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18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26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34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34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42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42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53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53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53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53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53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53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53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53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53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53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53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53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53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53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53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53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53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42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42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34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34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26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18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13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8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3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3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3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3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8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13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18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26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34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34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42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42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53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53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53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53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53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53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53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53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53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53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53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53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53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53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53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53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53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42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42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34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34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26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18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13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8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3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3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3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3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8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13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18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26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34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34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42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42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53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53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53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53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53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53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53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53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53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53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53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53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53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53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53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53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53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42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42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34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34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26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18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13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8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3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3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3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3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8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13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18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26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34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34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42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42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53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53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53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53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53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53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53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53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53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53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53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53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53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53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53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53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53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42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42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34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34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26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18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13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8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3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3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3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3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8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13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18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26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34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34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42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42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53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53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53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53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53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53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53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53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53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53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53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53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53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53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53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53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53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42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42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34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34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26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18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13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8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3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3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3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3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8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13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18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26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34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34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42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42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53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53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53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53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53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53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53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53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53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53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53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53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53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53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53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53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53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42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42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34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34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26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18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13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8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3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3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3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3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8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13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18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26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34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34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42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42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53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53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53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53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53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53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53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53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53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53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53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53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53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53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53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53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53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42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42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34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34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26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18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13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8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3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3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3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3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8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13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18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26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34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34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42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42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53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53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53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53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53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53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53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53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53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53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53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53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53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53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53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53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53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42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42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34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34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26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18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13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8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3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3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3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3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8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13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18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26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34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34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42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42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53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53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53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53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53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53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53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53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53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53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53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53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53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53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53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53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53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42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42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34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34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26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18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13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8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3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3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3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3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8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13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18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26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34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34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42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42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53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53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53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53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53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53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53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53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53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53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53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53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53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53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53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53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53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42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42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34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34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26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18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13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8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3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3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3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3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8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13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18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26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34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34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42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42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53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53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53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53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53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53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53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53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53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53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53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53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53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53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53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53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53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42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42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34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34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26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18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13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8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3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3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3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3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8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13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18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26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34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34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42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42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53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53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53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53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53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53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53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53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53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53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53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53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53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53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53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53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53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42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42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34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34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26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18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13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8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3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3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4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4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11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19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27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37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49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49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60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60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78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78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78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78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78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78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78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78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78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78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78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78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78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78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78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78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78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60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60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49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49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37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27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19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11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4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4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4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4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11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19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27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37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49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49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60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60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78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78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78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78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78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78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78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78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78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78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78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78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78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78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78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78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78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60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60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49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49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37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27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19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11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4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4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4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4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11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19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27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37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49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49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60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60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78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78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78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78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78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78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78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78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78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78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78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78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78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78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78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78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78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60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60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49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49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37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27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19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11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4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4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4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4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11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19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27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37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49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49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60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60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78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78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78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78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78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78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78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78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78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78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78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78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78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78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78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78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78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60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60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49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49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37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27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19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11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4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4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4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4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11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19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27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37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49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49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60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60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78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78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78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78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78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78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78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78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78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78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78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78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78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78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78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78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78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60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60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49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49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37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27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19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11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4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4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4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4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11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19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27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37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49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49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60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60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78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78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78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78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78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78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78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78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78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78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78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78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78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78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78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78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78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60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60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49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49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37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27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19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11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4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4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4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4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11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19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27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37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49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49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60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60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78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78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78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78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78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78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78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78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78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78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78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78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78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78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78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78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78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60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60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49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49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37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27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19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11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4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4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4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4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11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19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27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37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49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49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60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60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78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78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78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78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78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78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78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78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78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78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78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78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78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78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78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78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78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60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60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49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49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37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27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19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11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4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4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4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4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11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19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27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37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49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49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60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60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78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78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78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78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78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78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78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78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78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78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78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78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78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78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78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78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78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60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60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49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49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37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27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19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11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4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4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4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4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11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19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27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37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49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49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60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60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78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78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78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78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78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78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78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78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78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78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78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78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78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78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78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78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78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60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60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49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49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37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27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19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11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4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4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4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4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11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19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27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37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49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49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60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60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78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78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78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78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78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78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78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78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78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78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78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78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78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78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78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78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78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60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60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49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49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37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27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19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11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4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4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4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4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11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19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27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37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49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49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60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60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78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78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78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78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78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78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78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78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78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78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78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78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78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78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78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78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78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60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60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49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49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37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27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19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11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4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4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5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5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15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25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34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49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64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64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78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78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99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99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99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99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99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99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99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99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99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99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99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99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99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99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99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99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99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78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78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64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64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49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34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25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15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5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5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5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5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15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25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34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49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64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64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78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78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99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99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99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99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99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99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99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99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99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99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99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99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99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99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99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99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99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78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78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64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64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49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34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25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15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5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5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5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5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15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25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34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49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64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64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78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78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99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99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99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99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99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99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99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99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99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99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99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99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99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99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99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99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99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78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78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64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64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49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34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25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15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5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5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5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5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15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25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34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49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64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64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78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78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99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99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99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99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99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99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99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99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99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99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99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99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99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99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99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99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99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78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78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64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64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49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34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25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15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5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5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5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5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15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25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34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49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64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64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78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78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99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99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99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99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99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99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99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99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99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99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99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99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99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99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99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99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99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78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78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64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64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49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34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25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15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5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5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5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5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15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25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34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49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64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64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78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78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99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99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99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99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99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99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99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99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99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99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99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99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99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99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99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99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99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78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78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64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64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49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34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25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15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5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5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5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5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15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25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34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49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64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64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78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78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99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99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99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99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99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99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99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99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99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99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99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99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99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99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99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99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99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78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78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64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64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49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34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25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15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5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5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5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5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15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25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34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49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64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64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78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78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99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99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99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99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99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99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99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99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99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99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99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99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99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99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99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99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99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78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78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64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64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49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34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25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15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5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5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5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5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15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25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34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49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64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64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78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78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99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99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99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99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99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99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99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99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99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99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99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99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99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99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99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99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99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78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78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64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64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49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34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25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15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5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5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5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5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15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25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34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49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64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64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78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78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99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99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99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99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99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99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99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99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99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99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99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99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99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99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99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99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99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78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78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64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64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49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34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25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15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5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5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6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6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18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30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43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62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79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79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97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97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97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97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79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79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62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43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30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18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6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6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6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6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18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30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43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62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79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79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97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97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97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97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79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79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62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43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30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18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6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6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6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6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18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30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43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62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79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79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97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97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97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97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79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79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62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43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30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18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6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6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6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6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18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30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43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62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79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79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97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97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97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97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79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79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62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43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30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18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6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6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6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6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18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30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43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62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79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79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97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97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97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97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79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79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62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43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30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18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6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6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6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6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18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30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43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62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79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79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97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97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97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97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79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79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62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43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30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18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6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6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6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6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18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30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43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62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79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79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97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97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97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97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79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79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62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43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30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18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6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6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6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6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18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30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43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62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79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79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97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97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97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97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79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79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62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43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30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18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6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6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6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6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18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30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43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62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79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79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97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97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97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97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79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79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62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43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30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18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6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6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6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6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18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30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43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62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79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79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97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97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97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97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79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79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62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43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30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18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6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6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6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6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18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30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43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62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79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79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97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97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97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97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79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79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62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43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30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18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6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6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6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6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18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30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43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62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79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79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97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97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97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97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79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79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62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43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30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18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6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6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6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6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18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30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43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62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79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79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97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97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97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97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79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79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62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43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30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18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6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6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6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6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18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30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43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62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79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79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97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97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97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97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79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79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62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43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30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18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6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6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6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6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18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30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43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62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79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79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97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97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97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97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79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79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62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43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30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18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6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6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7</v>
      </c>
      <c r="B3" s="32">
        <f>IF('Pattern Design'!C29&lt;3,0,'Pattern Design'!C29/16.7)</f>
        <v>0</v>
      </c>
      <c r="C3" s="32">
        <f>IF('Pattern Design'!D29&lt;3,0,'Pattern Design'!D29/16.7)</f>
        <v>0.3592814371257485</v>
      </c>
      <c r="D3" s="32">
        <f>IF('Pattern Design'!E29&lt;3,0,'Pattern Design'!E29/16.7)</f>
        <v>0.3592814371257485</v>
      </c>
      <c r="E3" s="32">
        <f>IF('Pattern Design'!F29&lt;3,0,'Pattern Design'!F29/16.7)</f>
        <v>1.0778443113772456</v>
      </c>
      <c r="F3" s="32">
        <f>IF('Pattern Design'!G29&lt;3,0,'Pattern Design'!G29/16.7)</f>
        <v>1.7964071856287427</v>
      </c>
      <c r="G3" s="32">
        <f>IF('Pattern Design'!H29&lt;3,0,'Pattern Design'!H29/16.7)</f>
        <v>2.5748502994011977</v>
      </c>
      <c r="H3" s="32">
        <f>IF('Pattern Design'!I29&lt;3,0,'Pattern Design'!I29/16.7)</f>
        <v>3.7125748502994012</v>
      </c>
      <c r="I3" s="32">
        <f>IF('Pattern Design'!J29&lt;3,0,'Pattern Design'!J29/16.7)</f>
        <v>4.7305389221556888</v>
      </c>
      <c r="J3" s="32">
        <f>IF('Pattern Design'!K29&lt;3,0,'Pattern Design'!K29/16.7)</f>
        <v>4.7305389221556888</v>
      </c>
      <c r="K3" s="32">
        <f>IF('Pattern Design'!L29&lt;3,0,'Pattern Design'!L29/16.7)</f>
        <v>5.8083832335329344</v>
      </c>
      <c r="L3" s="32">
        <f>IF('Pattern Design'!M29&lt;3,0,'Pattern Design'!M29/16.7)</f>
        <v>5.8083832335329344</v>
      </c>
      <c r="M3" s="32">
        <f>IF('Pattern Design'!N29&lt;3,0,'Pattern Design'!N29/16.7)</f>
        <v>5.9880239520958085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5.9880239520958085</v>
      </c>
      <c r="AD3" s="32">
        <f>IF('Pattern Design'!AE29&lt;3,0,'Pattern Design'!AE29/16.7)</f>
        <v>5.8083832335329344</v>
      </c>
      <c r="AE3" s="32">
        <f>IF('Pattern Design'!AF29&lt;3,0,'Pattern Design'!AF29/16.7)</f>
        <v>5.8083832335329344</v>
      </c>
      <c r="AF3" s="32">
        <f>IF('Pattern Design'!AG29&lt;3,0,'Pattern Design'!AG29/16.7)</f>
        <v>4.7305389221556888</v>
      </c>
      <c r="AG3" s="32">
        <f>IF('Pattern Design'!AH29&lt;3,0,'Pattern Design'!AH29/16.7)</f>
        <v>4.7305389221556888</v>
      </c>
      <c r="AH3" s="32">
        <f>IF('Pattern Design'!AI29&lt;3,0,'Pattern Design'!AI29/16.7)</f>
        <v>3.7125748502994012</v>
      </c>
      <c r="AI3" s="32">
        <f>IF('Pattern Design'!AJ29&lt;3,0,'Pattern Design'!AJ29/16.7)</f>
        <v>2.5748502994011977</v>
      </c>
      <c r="AJ3" s="32">
        <f>IF('Pattern Design'!AK29&lt;3,0,'Pattern Design'!AK29/16.7)</f>
        <v>1.7964071856287427</v>
      </c>
      <c r="AK3" s="32">
        <f>IF('Pattern Design'!AL29&lt;3,0,'Pattern Design'!AL29/16.7)</f>
        <v>1.0778443113772456</v>
      </c>
      <c r="AL3" s="32">
        <f>IF('Pattern Design'!AM29&lt;3,0,'Pattern Design'!AM29/16.7)</f>
        <v>0.3592814371257485</v>
      </c>
      <c r="AM3" s="32">
        <f>IF('Pattern Design'!AN29&lt;3,0,'Pattern Design'!AN29/16.7)</f>
        <v>0.3592814371257485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5</v>
      </c>
      <c r="B4" s="32">
        <f>IF('Pattern Design'!C30&lt;3,0,'Pattern Design'!C30/16.7)</f>
        <v>0</v>
      </c>
      <c r="C4" s="32">
        <f>IF('Pattern Design'!D30&lt;3,0,'Pattern Design'!D30/16.7)</f>
        <v>0.29940119760479045</v>
      </c>
      <c r="D4" s="32">
        <f>IF('Pattern Design'!E30&lt;3,0,'Pattern Design'!E30/16.7)</f>
        <v>0.29940119760479045</v>
      </c>
      <c r="E4" s="32">
        <f>IF('Pattern Design'!F30&lt;3,0,'Pattern Design'!F30/16.7)</f>
        <v>0.89820359281437134</v>
      </c>
      <c r="F4" s="32">
        <f>IF('Pattern Design'!G30&lt;3,0,'Pattern Design'!G30/16.7)</f>
        <v>1.4970059880239521</v>
      </c>
      <c r="G4" s="32">
        <f>IF('Pattern Design'!H30&lt;3,0,'Pattern Design'!H30/16.7)</f>
        <v>2.0359281437125749</v>
      </c>
      <c r="H4" s="32">
        <f>IF('Pattern Design'!I30&lt;3,0,'Pattern Design'!I30/16.7)</f>
        <v>2.9341317365269464</v>
      </c>
      <c r="I4" s="32">
        <f>IF('Pattern Design'!J30&lt;3,0,'Pattern Design'!J30/16.7)</f>
        <v>3.8323353293413174</v>
      </c>
      <c r="J4" s="32">
        <f>IF('Pattern Design'!K30&lt;3,0,'Pattern Design'!K30/16.7)</f>
        <v>3.8323353293413174</v>
      </c>
      <c r="K4" s="32">
        <f>IF('Pattern Design'!L30&lt;3,0,'Pattern Design'!L30/16.7)</f>
        <v>4.6706586826347305</v>
      </c>
      <c r="L4" s="32">
        <f>IF('Pattern Design'!M30&lt;3,0,'Pattern Design'!M30/16.7)</f>
        <v>4.6706586826347305</v>
      </c>
      <c r="M4" s="32">
        <f>IF('Pattern Design'!N30&lt;3,0,'Pattern Design'!N30/16.7)</f>
        <v>5.9281437125748502</v>
      </c>
      <c r="N4" s="32">
        <f>IF('Pattern Design'!O30&lt;3,0,'Pattern Design'!O30/16.7)</f>
        <v>5.9281437125748502</v>
      </c>
      <c r="O4" s="32">
        <f>IF('Pattern Design'!P30&lt;3,0,'Pattern Design'!P30/16.7)</f>
        <v>5.9281437125748502</v>
      </c>
      <c r="P4" s="32">
        <f>IF('Pattern Design'!Q30&lt;3,0,'Pattern Design'!Q30/16.7)</f>
        <v>5.9281437125748502</v>
      </c>
      <c r="Q4" s="32">
        <f>IF('Pattern Design'!R30&lt;3,0,'Pattern Design'!R30/16.7)</f>
        <v>5.9281437125748502</v>
      </c>
      <c r="R4" s="32">
        <f>IF('Pattern Design'!S30&lt;3,0,'Pattern Design'!S30/16.7)</f>
        <v>5.9281437125748502</v>
      </c>
      <c r="S4" s="32">
        <f>IF('Pattern Design'!T30&lt;3,0,'Pattern Design'!T30/16.7)</f>
        <v>5.9281437125748502</v>
      </c>
      <c r="T4" s="32">
        <f>IF('Pattern Design'!U30&lt;3,0,'Pattern Design'!U30/16.7)</f>
        <v>5.9281437125748502</v>
      </c>
      <c r="U4" s="32">
        <f>IF('Pattern Design'!V30&lt;3,0,'Pattern Design'!V30/16.7)</f>
        <v>5.9281437125748502</v>
      </c>
      <c r="V4" s="32">
        <f>IF('Pattern Design'!W30&lt;3,0,'Pattern Design'!W30/16.7)</f>
        <v>5.9281437125748502</v>
      </c>
      <c r="W4" s="32">
        <f>IF('Pattern Design'!X30&lt;3,0,'Pattern Design'!X30/16.7)</f>
        <v>5.9281437125748502</v>
      </c>
      <c r="X4" s="32">
        <f>IF('Pattern Design'!Y30&lt;3,0,'Pattern Design'!Y30/16.7)</f>
        <v>5.9281437125748502</v>
      </c>
      <c r="Y4" s="32">
        <f>IF('Pattern Design'!Z30&lt;3,0,'Pattern Design'!Z30/16.7)</f>
        <v>5.9281437125748502</v>
      </c>
      <c r="Z4" s="32">
        <f>IF('Pattern Design'!AA30&lt;3,0,'Pattern Design'!AA30/16.7)</f>
        <v>5.9281437125748502</v>
      </c>
      <c r="AA4" s="32">
        <f>IF('Pattern Design'!AB30&lt;3,0,'Pattern Design'!AB30/16.7)</f>
        <v>5.9281437125748502</v>
      </c>
      <c r="AB4" s="32">
        <f>IF('Pattern Design'!AC30&lt;3,0,'Pattern Design'!AC30/16.7)</f>
        <v>5.9281437125748502</v>
      </c>
      <c r="AC4" s="32">
        <f>IF('Pattern Design'!AD30&lt;3,0,'Pattern Design'!AD30/16.7)</f>
        <v>5.9281437125748502</v>
      </c>
      <c r="AD4" s="32">
        <f>IF('Pattern Design'!AE30&lt;3,0,'Pattern Design'!AE30/16.7)</f>
        <v>4.6706586826347305</v>
      </c>
      <c r="AE4" s="32">
        <f>IF('Pattern Design'!AF30&lt;3,0,'Pattern Design'!AF30/16.7)</f>
        <v>4.6706586826347305</v>
      </c>
      <c r="AF4" s="32">
        <f>IF('Pattern Design'!AG30&lt;3,0,'Pattern Design'!AG30/16.7)</f>
        <v>3.8323353293413174</v>
      </c>
      <c r="AG4" s="32">
        <f>IF('Pattern Design'!AH30&lt;3,0,'Pattern Design'!AH30/16.7)</f>
        <v>3.8323353293413174</v>
      </c>
      <c r="AH4" s="32">
        <f>IF('Pattern Design'!AI30&lt;3,0,'Pattern Design'!AI30/16.7)</f>
        <v>2.9341317365269464</v>
      </c>
      <c r="AI4" s="32">
        <f>IF('Pattern Design'!AJ30&lt;3,0,'Pattern Design'!AJ30/16.7)</f>
        <v>2.0359281437125749</v>
      </c>
      <c r="AJ4" s="32">
        <f>IF('Pattern Design'!AK30&lt;3,0,'Pattern Design'!AK30/16.7)</f>
        <v>1.4970059880239521</v>
      </c>
      <c r="AK4" s="32">
        <f>IF('Pattern Design'!AL30&lt;3,0,'Pattern Design'!AL30/16.7)</f>
        <v>0.89820359281437134</v>
      </c>
      <c r="AL4" s="32">
        <f>IF('Pattern Design'!AM30&lt;3,0,'Pattern Design'!AM30/16.7)</f>
        <v>0.29940119760479045</v>
      </c>
      <c r="AM4" s="32">
        <f>IF('Pattern Design'!AN30&lt;3,0,'Pattern Design'!AN30/16.7)</f>
        <v>0.29940119760479045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2">
        <f>IF('Pattern Design'!C31&lt;3,0,'Pattern Design'!C31/16.7)</f>
        <v>0</v>
      </c>
      <c r="C5" s="32">
        <f>IF('Pattern Design'!D31&lt;3,0,'Pattern Design'!D31/16.7)</f>
        <v>0.23952095808383234</v>
      </c>
      <c r="D5" s="32">
        <f>IF('Pattern Design'!E31&lt;3,0,'Pattern Design'!E31/16.7)</f>
        <v>0.23952095808383234</v>
      </c>
      <c r="E5" s="32">
        <f>IF('Pattern Design'!F31&lt;3,0,'Pattern Design'!F31/16.7)</f>
        <v>0.6586826347305389</v>
      </c>
      <c r="F5" s="32">
        <f>IF('Pattern Design'!G31&lt;3,0,'Pattern Design'!G31/16.7)</f>
        <v>1.1377245508982037</v>
      </c>
      <c r="G5" s="32">
        <f>IF('Pattern Design'!H31&lt;3,0,'Pattern Design'!H31/16.7)</f>
        <v>1.6167664670658684</v>
      </c>
      <c r="H5" s="32">
        <f>IF('Pattern Design'!I31&lt;3,0,'Pattern Design'!I31/16.7)</f>
        <v>2.215568862275449</v>
      </c>
      <c r="I5" s="32">
        <f>IF('Pattern Design'!J31&lt;3,0,'Pattern Design'!J31/16.7)</f>
        <v>2.9341317365269464</v>
      </c>
      <c r="J5" s="32">
        <f>IF('Pattern Design'!K31&lt;3,0,'Pattern Design'!K31/16.7)</f>
        <v>2.9341317365269464</v>
      </c>
      <c r="K5" s="32">
        <f>IF('Pattern Design'!L31&lt;3,0,'Pattern Design'!L31/16.7)</f>
        <v>3.5928143712574854</v>
      </c>
      <c r="L5" s="32">
        <f>IF('Pattern Design'!M31&lt;3,0,'Pattern Design'!M31/16.7)</f>
        <v>3.5928143712574854</v>
      </c>
      <c r="M5" s="32">
        <f>IF('Pattern Design'!N31&lt;3,0,'Pattern Design'!N31/16.7)</f>
        <v>4.6706586826347305</v>
      </c>
      <c r="N5" s="32">
        <f>IF('Pattern Design'!O31&lt;3,0,'Pattern Design'!O31/16.7)</f>
        <v>4.6706586826347305</v>
      </c>
      <c r="O5" s="32">
        <f>IF('Pattern Design'!P31&lt;3,0,'Pattern Design'!P31/16.7)</f>
        <v>4.6706586826347305</v>
      </c>
      <c r="P5" s="32">
        <f>IF('Pattern Design'!Q31&lt;3,0,'Pattern Design'!Q31/16.7)</f>
        <v>4.6706586826347305</v>
      </c>
      <c r="Q5" s="32">
        <f>IF('Pattern Design'!R31&lt;3,0,'Pattern Design'!R31/16.7)</f>
        <v>4.6706586826347305</v>
      </c>
      <c r="R5" s="32">
        <f>IF('Pattern Design'!S31&lt;3,0,'Pattern Design'!S31/16.7)</f>
        <v>4.6706586826347305</v>
      </c>
      <c r="S5" s="32">
        <f>IF('Pattern Design'!T31&lt;3,0,'Pattern Design'!T31/16.7)</f>
        <v>4.6706586826347305</v>
      </c>
      <c r="T5" s="32">
        <f>IF('Pattern Design'!U31&lt;3,0,'Pattern Design'!U31/16.7)</f>
        <v>4.6706586826347305</v>
      </c>
      <c r="U5" s="32">
        <f>IF('Pattern Design'!V31&lt;3,0,'Pattern Design'!V31/16.7)</f>
        <v>4.6706586826347305</v>
      </c>
      <c r="V5" s="32">
        <f>IF('Pattern Design'!W31&lt;3,0,'Pattern Design'!W31/16.7)</f>
        <v>4.6706586826347305</v>
      </c>
      <c r="W5" s="32">
        <f>IF('Pattern Design'!X31&lt;3,0,'Pattern Design'!X31/16.7)</f>
        <v>4.6706586826347305</v>
      </c>
      <c r="X5" s="32">
        <f>IF('Pattern Design'!Y31&lt;3,0,'Pattern Design'!Y31/16.7)</f>
        <v>4.6706586826347305</v>
      </c>
      <c r="Y5" s="32">
        <f>IF('Pattern Design'!Z31&lt;3,0,'Pattern Design'!Z31/16.7)</f>
        <v>4.6706586826347305</v>
      </c>
      <c r="Z5" s="32">
        <f>IF('Pattern Design'!AA31&lt;3,0,'Pattern Design'!AA31/16.7)</f>
        <v>4.6706586826347305</v>
      </c>
      <c r="AA5" s="32">
        <f>IF('Pattern Design'!AB31&lt;3,0,'Pattern Design'!AB31/16.7)</f>
        <v>4.6706586826347305</v>
      </c>
      <c r="AB5" s="32">
        <f>IF('Pattern Design'!AC31&lt;3,0,'Pattern Design'!AC31/16.7)</f>
        <v>4.6706586826347305</v>
      </c>
      <c r="AC5" s="32">
        <f>IF('Pattern Design'!AD31&lt;3,0,'Pattern Design'!AD31/16.7)</f>
        <v>4.6706586826347305</v>
      </c>
      <c r="AD5" s="32">
        <f>IF('Pattern Design'!AE31&lt;3,0,'Pattern Design'!AE31/16.7)</f>
        <v>3.5928143712574854</v>
      </c>
      <c r="AE5" s="32">
        <f>IF('Pattern Design'!AF31&lt;3,0,'Pattern Design'!AF31/16.7)</f>
        <v>3.5928143712574854</v>
      </c>
      <c r="AF5" s="32">
        <f>IF('Pattern Design'!AG31&lt;3,0,'Pattern Design'!AG31/16.7)</f>
        <v>2.9341317365269464</v>
      </c>
      <c r="AG5" s="32">
        <f>IF('Pattern Design'!AH31&lt;3,0,'Pattern Design'!AH31/16.7)</f>
        <v>2.9341317365269464</v>
      </c>
      <c r="AH5" s="32">
        <f>IF('Pattern Design'!AI31&lt;3,0,'Pattern Design'!AI31/16.7)</f>
        <v>2.215568862275449</v>
      </c>
      <c r="AI5" s="32">
        <f>IF('Pattern Design'!AJ31&lt;3,0,'Pattern Design'!AJ31/16.7)</f>
        <v>1.6167664670658684</v>
      </c>
      <c r="AJ5" s="32">
        <f>IF('Pattern Design'!AK31&lt;3,0,'Pattern Design'!AK31/16.7)</f>
        <v>1.1377245508982037</v>
      </c>
      <c r="AK5" s="32">
        <f>IF('Pattern Design'!AL31&lt;3,0,'Pattern Design'!AL31/16.7)</f>
        <v>0.6586826347305389</v>
      </c>
      <c r="AL5" s="32">
        <f>IF('Pattern Design'!AM31&lt;3,0,'Pattern Design'!AM31/16.7)</f>
        <v>0.23952095808383234</v>
      </c>
      <c r="AM5" s="32">
        <f>IF('Pattern Design'!AN31&lt;3,0,'Pattern Design'!AN31/16.7)</f>
        <v>0.23952095808383234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2">
        <f>IF('Pattern Design'!C32&lt;3,0,'Pattern Design'!C32/16.7)</f>
        <v>0</v>
      </c>
      <c r="C6" s="32">
        <f>IF('Pattern Design'!D32&lt;3,0,'Pattern Design'!D32/16.7)</f>
        <v>0.17964071856287425</v>
      </c>
      <c r="D6" s="32">
        <f>IF('Pattern Design'!E32&lt;3,0,'Pattern Design'!E32/16.7)</f>
        <v>0.17964071856287425</v>
      </c>
      <c r="E6" s="32">
        <f>IF('Pattern Design'!F32&lt;3,0,'Pattern Design'!F32/16.7)</f>
        <v>0.47904191616766467</v>
      </c>
      <c r="F6" s="32">
        <f>IF('Pattern Design'!G32&lt;3,0,'Pattern Design'!G32/16.7)</f>
        <v>0.77844311377245512</v>
      </c>
      <c r="G6" s="32">
        <f>IF('Pattern Design'!H32&lt;3,0,'Pattern Design'!H32/16.7)</f>
        <v>1.0778443113772456</v>
      </c>
      <c r="H6" s="32">
        <f>IF('Pattern Design'!I32&lt;3,0,'Pattern Design'!I32/16.7)</f>
        <v>1.5568862275449102</v>
      </c>
      <c r="I6" s="32">
        <f>IF('Pattern Design'!J32&lt;3,0,'Pattern Design'!J32/16.7)</f>
        <v>2.0359281437125749</v>
      </c>
      <c r="J6" s="32">
        <f>IF('Pattern Design'!K32&lt;3,0,'Pattern Design'!K32/16.7)</f>
        <v>2.0359281437125749</v>
      </c>
      <c r="K6" s="32">
        <f>IF('Pattern Design'!L32&lt;3,0,'Pattern Design'!L32/16.7)</f>
        <v>2.5149700598802398</v>
      </c>
      <c r="L6" s="32">
        <f>IF('Pattern Design'!M32&lt;3,0,'Pattern Design'!M32/16.7)</f>
        <v>2.5149700598802398</v>
      </c>
      <c r="M6" s="32">
        <f>IF('Pattern Design'!N32&lt;3,0,'Pattern Design'!N32/16.7)</f>
        <v>3.1736526946107784</v>
      </c>
      <c r="N6" s="32">
        <f>IF('Pattern Design'!O32&lt;3,0,'Pattern Design'!O32/16.7)</f>
        <v>3.1736526946107784</v>
      </c>
      <c r="O6" s="32">
        <f>IF('Pattern Design'!P32&lt;3,0,'Pattern Design'!P32/16.7)</f>
        <v>3.1736526946107784</v>
      </c>
      <c r="P6" s="32">
        <f>IF('Pattern Design'!Q32&lt;3,0,'Pattern Design'!Q32/16.7)</f>
        <v>3.1736526946107784</v>
      </c>
      <c r="Q6" s="32">
        <f>IF('Pattern Design'!R32&lt;3,0,'Pattern Design'!R32/16.7)</f>
        <v>3.1736526946107784</v>
      </c>
      <c r="R6" s="32">
        <f>IF('Pattern Design'!S32&lt;3,0,'Pattern Design'!S32/16.7)</f>
        <v>3.1736526946107784</v>
      </c>
      <c r="S6" s="32">
        <f>IF('Pattern Design'!T32&lt;3,0,'Pattern Design'!T32/16.7)</f>
        <v>3.1736526946107784</v>
      </c>
      <c r="T6" s="32">
        <f>IF('Pattern Design'!U32&lt;3,0,'Pattern Design'!U32/16.7)</f>
        <v>3.1736526946107784</v>
      </c>
      <c r="U6" s="32">
        <f>IF('Pattern Design'!V32&lt;3,0,'Pattern Design'!V32/16.7)</f>
        <v>3.1736526946107784</v>
      </c>
      <c r="V6" s="32">
        <f>IF('Pattern Design'!W32&lt;3,0,'Pattern Design'!W32/16.7)</f>
        <v>3.1736526946107784</v>
      </c>
      <c r="W6" s="32">
        <f>IF('Pattern Design'!X32&lt;3,0,'Pattern Design'!X32/16.7)</f>
        <v>3.1736526946107784</v>
      </c>
      <c r="X6" s="32">
        <f>IF('Pattern Design'!Y32&lt;3,0,'Pattern Design'!Y32/16.7)</f>
        <v>3.1736526946107784</v>
      </c>
      <c r="Y6" s="32">
        <f>IF('Pattern Design'!Z32&lt;3,0,'Pattern Design'!Z32/16.7)</f>
        <v>3.1736526946107784</v>
      </c>
      <c r="Z6" s="32">
        <f>IF('Pattern Design'!AA32&lt;3,0,'Pattern Design'!AA32/16.7)</f>
        <v>3.1736526946107784</v>
      </c>
      <c r="AA6" s="32">
        <f>IF('Pattern Design'!AB32&lt;3,0,'Pattern Design'!AB32/16.7)</f>
        <v>3.1736526946107784</v>
      </c>
      <c r="AB6" s="32">
        <f>IF('Pattern Design'!AC32&lt;3,0,'Pattern Design'!AC32/16.7)</f>
        <v>3.1736526946107784</v>
      </c>
      <c r="AC6" s="32">
        <f>IF('Pattern Design'!AD32&lt;3,0,'Pattern Design'!AD32/16.7)</f>
        <v>3.1736526946107784</v>
      </c>
      <c r="AD6" s="32">
        <f>IF('Pattern Design'!AE32&lt;3,0,'Pattern Design'!AE32/16.7)</f>
        <v>2.5149700598802398</v>
      </c>
      <c r="AE6" s="32">
        <f>IF('Pattern Design'!AF32&lt;3,0,'Pattern Design'!AF32/16.7)</f>
        <v>2.5149700598802398</v>
      </c>
      <c r="AF6" s="32">
        <f>IF('Pattern Design'!AG32&lt;3,0,'Pattern Design'!AG32/16.7)</f>
        <v>2.0359281437125749</v>
      </c>
      <c r="AG6" s="32">
        <f>IF('Pattern Design'!AH32&lt;3,0,'Pattern Design'!AH32/16.7)</f>
        <v>2.0359281437125749</v>
      </c>
      <c r="AH6" s="32">
        <f>IF('Pattern Design'!AI32&lt;3,0,'Pattern Design'!AI32/16.7)</f>
        <v>1.5568862275449102</v>
      </c>
      <c r="AI6" s="32">
        <f>IF('Pattern Design'!AJ32&lt;3,0,'Pattern Design'!AJ32/16.7)</f>
        <v>1.0778443113772456</v>
      </c>
      <c r="AJ6" s="32">
        <f>IF('Pattern Design'!AK32&lt;3,0,'Pattern Design'!AK32/16.7)</f>
        <v>0.77844311377245512</v>
      </c>
      <c r="AK6" s="32">
        <f>IF('Pattern Design'!AL32&lt;3,0,'Pattern Design'!AL32/16.7)</f>
        <v>0.47904191616766467</v>
      </c>
      <c r="AL6" s="32">
        <f>IF('Pattern Design'!AM32&lt;3,0,'Pattern Design'!AM32/16.7)</f>
        <v>0.17964071856287425</v>
      </c>
      <c r="AM6" s="32">
        <f>IF('Pattern Design'!AN32&lt;3,0,'Pattern Design'!AN32/16.7)</f>
        <v>0.17964071856287425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8</v>
      </c>
      <c r="B7" s="32">
        <f>IF('Pattern Design'!C33&lt;3,0,'Pattern Design'!C33/16.7)</f>
        <v>0</v>
      </c>
      <c r="C7" s="32">
        <f>IF('Pattern Design'!D33&lt;3,0,'Pattern Design'!D33/16.7)</f>
        <v>0</v>
      </c>
      <c r="D7" s="32">
        <f>IF('Pattern Design'!E33&lt;3,0,'Pattern Design'!E33/16.7)</f>
        <v>0</v>
      </c>
      <c r="E7" s="32">
        <f>IF('Pattern Design'!F33&lt;3,0,'Pattern Design'!F33/16.7)</f>
        <v>0.23952095808383234</v>
      </c>
      <c r="F7" s="32">
        <f>IF('Pattern Design'!G33&lt;3,0,'Pattern Design'!G33/16.7)</f>
        <v>0.41916167664670662</v>
      </c>
      <c r="G7" s="32">
        <f>IF('Pattern Design'!H33&lt;3,0,'Pattern Design'!H33/16.7)</f>
        <v>0.5988023952095809</v>
      </c>
      <c r="H7" s="32">
        <f>IF('Pattern Design'!I33&lt;3,0,'Pattern Design'!I33/16.7)</f>
        <v>0.89820359281437134</v>
      </c>
      <c r="I7" s="32">
        <f>IF('Pattern Design'!J33&lt;3,0,'Pattern Design'!J33/16.7)</f>
        <v>1.1377245508982037</v>
      </c>
      <c r="J7" s="32">
        <f>IF('Pattern Design'!K33&lt;3,0,'Pattern Design'!K33/16.7)</f>
        <v>1.1377245508982037</v>
      </c>
      <c r="K7" s="32">
        <f>IF('Pattern Design'!L33&lt;3,0,'Pattern Design'!L33/16.7)</f>
        <v>1.3772455089820359</v>
      </c>
      <c r="L7" s="32">
        <f>IF('Pattern Design'!M33&lt;3,0,'Pattern Design'!M33/16.7)</f>
        <v>1.3772455089820359</v>
      </c>
      <c r="M7" s="32">
        <f>IF('Pattern Design'!N33&lt;3,0,'Pattern Design'!N33/16.7)</f>
        <v>1.7365269461077846</v>
      </c>
      <c r="N7" s="32">
        <f>IF('Pattern Design'!O33&lt;3,0,'Pattern Design'!O33/16.7)</f>
        <v>1.7365269461077846</v>
      </c>
      <c r="O7" s="32">
        <f>IF('Pattern Design'!P33&lt;3,0,'Pattern Design'!P33/16.7)</f>
        <v>1.7365269461077846</v>
      </c>
      <c r="P7" s="32">
        <f>IF('Pattern Design'!Q33&lt;3,0,'Pattern Design'!Q33/16.7)</f>
        <v>1.7365269461077846</v>
      </c>
      <c r="Q7" s="32">
        <f>IF('Pattern Design'!R33&lt;3,0,'Pattern Design'!R33/16.7)</f>
        <v>1.7365269461077846</v>
      </c>
      <c r="R7" s="32">
        <f>IF('Pattern Design'!S33&lt;3,0,'Pattern Design'!S33/16.7)</f>
        <v>1.7365269461077846</v>
      </c>
      <c r="S7" s="32">
        <f>IF('Pattern Design'!T33&lt;3,0,'Pattern Design'!T33/16.7)</f>
        <v>1.7365269461077846</v>
      </c>
      <c r="T7" s="32">
        <f>IF('Pattern Design'!U33&lt;3,0,'Pattern Design'!U33/16.7)</f>
        <v>1.7365269461077846</v>
      </c>
      <c r="U7" s="32">
        <f>IF('Pattern Design'!V33&lt;3,0,'Pattern Design'!V33/16.7)</f>
        <v>1.7365269461077846</v>
      </c>
      <c r="V7" s="32">
        <f>IF('Pattern Design'!W33&lt;3,0,'Pattern Design'!W33/16.7)</f>
        <v>1.7365269461077846</v>
      </c>
      <c r="W7" s="32">
        <f>IF('Pattern Design'!X33&lt;3,0,'Pattern Design'!X33/16.7)</f>
        <v>1.7365269461077846</v>
      </c>
      <c r="X7" s="32">
        <f>IF('Pattern Design'!Y33&lt;3,0,'Pattern Design'!Y33/16.7)</f>
        <v>1.7365269461077846</v>
      </c>
      <c r="Y7" s="32">
        <f>IF('Pattern Design'!Z33&lt;3,0,'Pattern Design'!Z33/16.7)</f>
        <v>1.7365269461077846</v>
      </c>
      <c r="Z7" s="32">
        <f>IF('Pattern Design'!AA33&lt;3,0,'Pattern Design'!AA33/16.7)</f>
        <v>1.7365269461077846</v>
      </c>
      <c r="AA7" s="32">
        <f>IF('Pattern Design'!AB33&lt;3,0,'Pattern Design'!AB33/16.7)</f>
        <v>1.7365269461077846</v>
      </c>
      <c r="AB7" s="32">
        <f>IF('Pattern Design'!AC33&lt;3,0,'Pattern Design'!AC33/16.7)</f>
        <v>1.7365269461077846</v>
      </c>
      <c r="AC7" s="32">
        <f>IF('Pattern Design'!AD33&lt;3,0,'Pattern Design'!AD33/16.7)</f>
        <v>1.7365269461077846</v>
      </c>
      <c r="AD7" s="32">
        <f>IF('Pattern Design'!AE33&lt;3,0,'Pattern Design'!AE33/16.7)</f>
        <v>1.3772455089820359</v>
      </c>
      <c r="AE7" s="32">
        <f>IF('Pattern Design'!AF33&lt;3,0,'Pattern Design'!AF33/16.7)</f>
        <v>1.3772455089820359</v>
      </c>
      <c r="AF7" s="32">
        <f>IF('Pattern Design'!AG33&lt;3,0,'Pattern Design'!AG33/16.7)</f>
        <v>1.1377245508982037</v>
      </c>
      <c r="AG7" s="32">
        <f>IF('Pattern Design'!AH33&lt;3,0,'Pattern Design'!AH33/16.7)</f>
        <v>1.1377245508982037</v>
      </c>
      <c r="AH7" s="32">
        <f>IF('Pattern Design'!AI33&lt;3,0,'Pattern Design'!AI33/16.7)</f>
        <v>0.89820359281437134</v>
      </c>
      <c r="AI7" s="32">
        <f>IF('Pattern Design'!AJ33&lt;3,0,'Pattern Design'!AJ33/16.7)</f>
        <v>0.5988023952095809</v>
      </c>
      <c r="AJ7" s="32">
        <f>IF('Pattern Design'!AK33&lt;3,0,'Pattern Design'!AK33/16.7)</f>
        <v>0.41916167664670662</v>
      </c>
      <c r="AK7" s="32">
        <f>IF('Pattern Design'!AL33&lt;3,0,'Pattern Design'!AL33/16.7)</f>
        <v>0.23952095808383234</v>
      </c>
      <c r="AL7" s="32">
        <f>IF('Pattern Design'!AM33&lt;3,0,'Pattern Design'!AM33/16.7)</f>
        <v>0</v>
      </c>
      <c r="AM7" s="32">
        <f>IF('Pattern Design'!AN33&lt;3,0,'Pattern Design'!AN33/16.7)</f>
        <v>0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5</v>
      </c>
      <c r="B8" s="32">
        <f>IF('Pattern Design'!C34&lt;3,0,'Pattern Design'!C34/16.7)</f>
        <v>0</v>
      </c>
      <c r="C8" s="32">
        <f>IF('Pattern Design'!D34&lt;3,0,'Pattern Design'!D34/16.7)</f>
        <v>0</v>
      </c>
      <c r="D8" s="32">
        <f>IF('Pattern Design'!E34&lt;3,0,'Pattern Design'!E34/16.7)</f>
        <v>0</v>
      </c>
      <c r="E8" s="32">
        <f>IF('Pattern Design'!F34&lt;3,0,'Pattern Design'!F34/16.7)</f>
        <v>0</v>
      </c>
      <c r="F8" s="32">
        <f>IF('Pattern Design'!G34&lt;3,0,'Pattern Design'!G34/16.7)</f>
        <v>0</v>
      </c>
      <c r="G8" s="32">
        <f>IF('Pattern Design'!H34&lt;3,0,'Pattern Design'!H34/16.7)</f>
        <v>0</v>
      </c>
      <c r="H8" s="32">
        <f>IF('Pattern Design'!I34&lt;3,0,'Pattern Design'!I34/16.7)</f>
        <v>0</v>
      </c>
      <c r="I8" s="32">
        <f>IF('Pattern Design'!J34&lt;3,0,'Pattern Design'!J34/16.7)</f>
        <v>0</v>
      </c>
      <c r="J8" s="32">
        <f>IF('Pattern Design'!K34&lt;3,0,'Pattern Design'!K34/16.7)</f>
        <v>0</v>
      </c>
      <c r="K8" s="32">
        <f>IF('Pattern Design'!L34&lt;3,0,'Pattern Design'!L34/16.7)</f>
        <v>0</v>
      </c>
      <c r="L8" s="32">
        <f>IF('Pattern Design'!M34&lt;3,0,'Pattern Design'!M34/16.7)</f>
        <v>0</v>
      </c>
      <c r="M8" s="32">
        <f>IF('Pattern Design'!N34&lt;3,0,'Pattern Design'!N34/16.7)</f>
        <v>0</v>
      </c>
      <c r="N8" s="32">
        <f>IF('Pattern Design'!O34&lt;3,0,'Pattern Design'!O34/16.7)</f>
        <v>0</v>
      </c>
      <c r="O8" s="32">
        <f>IF('Pattern Design'!P34&lt;3,0,'Pattern Design'!P34/16.7)</f>
        <v>0</v>
      </c>
      <c r="P8" s="32">
        <f>IF('Pattern Design'!Q34&lt;3,0,'Pattern Design'!Q34/16.7)</f>
        <v>0</v>
      </c>
      <c r="Q8" s="32">
        <f>IF('Pattern Design'!R34&lt;3,0,'Pattern Design'!R34/16.7)</f>
        <v>0</v>
      </c>
      <c r="R8" s="32">
        <f>IF('Pattern Design'!S34&lt;3,0,'Pattern Design'!S34/16.7)</f>
        <v>0</v>
      </c>
      <c r="S8" s="32">
        <f>IF('Pattern Design'!T34&lt;3,0,'Pattern Design'!T34/16.7)</f>
        <v>0</v>
      </c>
      <c r="T8" s="32">
        <f>IF('Pattern Design'!U34&lt;3,0,'Pattern Design'!U34/16.7)</f>
        <v>0</v>
      </c>
      <c r="U8" s="32">
        <f>IF('Pattern Design'!V34&lt;3,0,'Pattern Design'!V34/16.7)</f>
        <v>0</v>
      </c>
      <c r="V8" s="32">
        <f>IF('Pattern Design'!W34&lt;3,0,'Pattern Design'!W34/16.7)</f>
        <v>0</v>
      </c>
      <c r="W8" s="32">
        <f>IF('Pattern Design'!X34&lt;3,0,'Pattern Design'!X34/16.7)</f>
        <v>0</v>
      </c>
      <c r="X8" s="32">
        <f>IF('Pattern Design'!Y34&lt;3,0,'Pattern Design'!Y34/16.7)</f>
        <v>0</v>
      </c>
      <c r="Y8" s="32">
        <f>IF('Pattern Design'!Z34&lt;3,0,'Pattern Design'!Z34/16.7)</f>
        <v>0</v>
      </c>
      <c r="Z8" s="32">
        <f>IF('Pattern Design'!AA34&lt;3,0,'Pattern Design'!AA34/16.7)</f>
        <v>0</v>
      </c>
      <c r="AA8" s="32">
        <f>IF('Pattern Design'!AB34&lt;3,0,'Pattern Design'!AB34/16.7)</f>
        <v>0</v>
      </c>
      <c r="AB8" s="32">
        <f>IF('Pattern Design'!AC34&lt;3,0,'Pattern Design'!AC34/16.7)</f>
        <v>0</v>
      </c>
      <c r="AC8" s="32">
        <f>IF('Pattern Design'!AD34&lt;3,0,'Pattern Design'!AD34/16.7)</f>
        <v>0</v>
      </c>
      <c r="AD8" s="32">
        <f>IF('Pattern Design'!AE34&lt;3,0,'Pattern Design'!AE34/16.7)</f>
        <v>0</v>
      </c>
      <c r="AE8" s="32">
        <f>IF('Pattern Design'!AF34&lt;3,0,'Pattern Design'!AF34/16.7)</f>
        <v>0</v>
      </c>
      <c r="AF8" s="32">
        <f>IF('Pattern Design'!AG34&lt;3,0,'Pattern Design'!AG34/16.7)</f>
        <v>0</v>
      </c>
      <c r="AG8" s="32">
        <f>IF('Pattern Design'!AH34&lt;3,0,'Pattern Design'!AH34/16.7)</f>
        <v>0</v>
      </c>
      <c r="AH8" s="32">
        <f>IF('Pattern Design'!AI34&lt;3,0,'Pattern Design'!AI34/16.7)</f>
        <v>0</v>
      </c>
      <c r="AI8" s="32">
        <f>IF('Pattern Design'!AJ34&lt;3,0,'Pattern Design'!AJ34/16.7)</f>
        <v>0</v>
      </c>
      <c r="AJ8" s="32">
        <f>IF('Pattern Design'!AK34&lt;3,0,'Pattern Design'!AK34/16.7)</f>
        <v>0</v>
      </c>
      <c r="AK8" s="32">
        <f>IF('Pattern Design'!AL34&lt;3,0,'Pattern Design'!AL34/16.7)</f>
        <v>0</v>
      </c>
      <c r="AL8" s="32">
        <f>IF('Pattern Design'!AM34&lt;3,0,'Pattern Design'!AM34/16.7)</f>
        <v>0</v>
      </c>
      <c r="AM8" s="32">
        <f>IF('Pattern Design'!AN34&lt;3,0,'Pattern Design'!AN34/16.7)</f>
        <v>0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-38</v>
      </c>
      <c r="B9" s="32">
        <f>IF('Pattern Design'!C35&lt;3,0,'Pattern Design'!C35/16.7)</f>
        <v>0</v>
      </c>
      <c r="C9" s="32">
        <f>IF('Pattern Design'!D35&lt;3,0,'Pattern Design'!D35/16.7)</f>
        <v>0</v>
      </c>
      <c r="D9" s="32">
        <f>IF('Pattern Design'!E35&lt;3,0,'Pattern Design'!E35/16.7)</f>
        <v>0</v>
      </c>
      <c r="E9" s="32">
        <f>IF('Pattern Design'!F35&lt;3,0,'Pattern Design'!F35/16.7)</f>
        <v>0</v>
      </c>
      <c r="F9" s="32">
        <f>IF('Pattern Design'!G35&lt;3,0,'Pattern Design'!G35/16.7)</f>
        <v>0</v>
      </c>
      <c r="G9" s="32">
        <f>IF('Pattern Design'!H35&lt;3,0,'Pattern Design'!H35/16.7)</f>
        <v>0</v>
      </c>
      <c r="H9" s="32">
        <f>IF('Pattern Design'!I35&lt;3,0,'Pattern Design'!I35/16.7)</f>
        <v>0</v>
      </c>
      <c r="I9" s="32">
        <f>IF('Pattern Design'!J35&lt;3,0,'Pattern Design'!J35/16.7)</f>
        <v>0</v>
      </c>
      <c r="J9" s="32">
        <f>IF('Pattern Design'!K35&lt;3,0,'Pattern Design'!K35/16.7)</f>
        <v>0</v>
      </c>
      <c r="K9" s="32">
        <f>IF('Pattern Design'!L35&lt;3,0,'Pattern Design'!L35/16.7)</f>
        <v>0</v>
      </c>
      <c r="L9" s="32">
        <f>IF('Pattern Design'!M35&lt;3,0,'Pattern Design'!M35/16.7)</f>
        <v>0</v>
      </c>
      <c r="M9" s="32">
        <f>IF('Pattern Design'!N35&lt;3,0,'Pattern Design'!N35/16.7)</f>
        <v>0</v>
      </c>
      <c r="N9" s="32">
        <f>IF('Pattern Design'!O35&lt;3,0,'Pattern Design'!O35/16.7)</f>
        <v>0</v>
      </c>
      <c r="O9" s="32">
        <f>IF('Pattern Design'!P35&lt;3,0,'Pattern Design'!P35/16.7)</f>
        <v>0</v>
      </c>
      <c r="P9" s="32">
        <f>IF('Pattern Design'!Q35&lt;3,0,'Pattern Design'!Q35/16.7)</f>
        <v>0</v>
      </c>
      <c r="Q9" s="32">
        <f>IF('Pattern Design'!R35&lt;3,0,'Pattern Design'!R35/16.7)</f>
        <v>0</v>
      </c>
      <c r="R9" s="32">
        <f>IF('Pattern Design'!S35&lt;3,0,'Pattern Design'!S35/16.7)</f>
        <v>0</v>
      </c>
      <c r="S9" s="32">
        <f>IF('Pattern Design'!T35&lt;3,0,'Pattern Design'!T35/16.7)</f>
        <v>0</v>
      </c>
      <c r="T9" s="32">
        <f>IF('Pattern Design'!U35&lt;3,0,'Pattern Design'!U35/16.7)</f>
        <v>0</v>
      </c>
      <c r="U9" s="32">
        <f>IF('Pattern Design'!V35&lt;3,0,'Pattern Design'!V35/16.7)</f>
        <v>0</v>
      </c>
      <c r="V9" s="32">
        <f>IF('Pattern Design'!W35&lt;3,0,'Pattern Design'!W35/16.7)</f>
        <v>0</v>
      </c>
      <c r="W9" s="32">
        <f>IF('Pattern Design'!X35&lt;3,0,'Pattern Design'!X35/16.7)</f>
        <v>0</v>
      </c>
      <c r="X9" s="32">
        <f>IF('Pattern Design'!Y35&lt;3,0,'Pattern Design'!Y35/16.7)</f>
        <v>0</v>
      </c>
      <c r="Y9" s="32">
        <f>IF('Pattern Design'!Z35&lt;3,0,'Pattern Design'!Z35/16.7)</f>
        <v>0</v>
      </c>
      <c r="Z9" s="32">
        <f>IF('Pattern Design'!AA35&lt;3,0,'Pattern Design'!AA35/16.7)</f>
        <v>0</v>
      </c>
      <c r="AA9" s="32">
        <f>IF('Pattern Design'!AB35&lt;3,0,'Pattern Design'!AB35/16.7)</f>
        <v>0</v>
      </c>
      <c r="AB9" s="32">
        <f>IF('Pattern Design'!AC35&lt;3,0,'Pattern Design'!AC35/16.7)</f>
        <v>0</v>
      </c>
      <c r="AC9" s="32">
        <f>IF('Pattern Design'!AD35&lt;3,0,'Pattern Design'!AD35/16.7)</f>
        <v>0</v>
      </c>
      <c r="AD9" s="32">
        <f>IF('Pattern Design'!AE35&lt;3,0,'Pattern Design'!AE35/16.7)</f>
        <v>0</v>
      </c>
      <c r="AE9" s="32">
        <f>IF('Pattern Design'!AF35&lt;3,0,'Pattern Design'!AF35/16.7)</f>
        <v>0</v>
      </c>
      <c r="AF9" s="32">
        <f>IF('Pattern Design'!AG35&lt;3,0,'Pattern Design'!AG35/16.7)</f>
        <v>0</v>
      </c>
      <c r="AG9" s="32">
        <f>IF('Pattern Design'!AH35&lt;3,0,'Pattern Design'!AH35/16.7)</f>
        <v>0</v>
      </c>
      <c r="AH9" s="32">
        <f>IF('Pattern Design'!AI35&lt;3,0,'Pattern Design'!AI35/16.7)</f>
        <v>0</v>
      </c>
      <c r="AI9" s="32">
        <f>IF('Pattern Design'!AJ35&lt;3,0,'Pattern Design'!AJ35/16.7)</f>
        <v>0</v>
      </c>
      <c r="AJ9" s="32">
        <f>IF('Pattern Design'!AK35&lt;3,0,'Pattern Design'!AK35/16.7)</f>
        <v>0</v>
      </c>
      <c r="AK9" s="32">
        <f>IF('Pattern Design'!AL35&lt;3,0,'Pattern Design'!AL35/16.7)</f>
        <v>0</v>
      </c>
      <c r="AL9" s="32">
        <f>IF('Pattern Design'!AM35&lt;3,0,'Pattern Design'!AM35/16.7)</f>
        <v>0</v>
      </c>
      <c r="AM9" s="32">
        <f>IF('Pattern Design'!AN35&lt;3,0,'Pattern Design'!AN35/16.7)</f>
        <v>0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70</v>
      </c>
      <c r="B12">
        <f t="shared" ref="B12:B18" si="0">B3*$A12</f>
        <v>0</v>
      </c>
      <c r="C12">
        <f t="shared" ref="C12:AM16" si="1">C3*$A12</f>
        <v>25.149700598802394</v>
      </c>
      <c r="D12">
        <f t="shared" si="1"/>
        <v>25.149700598802394</v>
      </c>
      <c r="E12">
        <f t="shared" si="1"/>
        <v>75.449101796407192</v>
      </c>
      <c r="F12">
        <f t="shared" si="1"/>
        <v>125.74850299401199</v>
      </c>
      <c r="G12">
        <f t="shared" si="1"/>
        <v>180.23952095808383</v>
      </c>
      <c r="H12">
        <f t="shared" si="1"/>
        <v>259.88023952095807</v>
      </c>
      <c r="I12">
        <f t="shared" si="1"/>
        <v>331.13772455089821</v>
      </c>
      <c r="J12">
        <f t="shared" si="1"/>
        <v>331.13772455089821</v>
      </c>
      <c r="K12">
        <f t="shared" si="1"/>
        <v>406.58682634730542</v>
      </c>
      <c r="L12">
        <f t="shared" si="1"/>
        <v>406.58682634730542</v>
      </c>
      <c r="M12">
        <f t="shared" si="1"/>
        <v>419.16167664670661</v>
      </c>
      <c r="N12">
        <f t="shared" si="1"/>
        <v>419.16167664670661</v>
      </c>
      <c r="O12">
        <f t="shared" si="1"/>
        <v>419.16167664670661</v>
      </c>
      <c r="P12">
        <f t="shared" si="1"/>
        <v>419.16167664670661</v>
      </c>
      <c r="Q12">
        <f t="shared" si="1"/>
        <v>419.16167664670661</v>
      </c>
      <c r="R12">
        <f t="shared" si="1"/>
        <v>419.16167664670661</v>
      </c>
      <c r="S12">
        <f t="shared" si="1"/>
        <v>419.16167664670661</v>
      </c>
      <c r="T12">
        <f t="shared" si="1"/>
        <v>419.16167664670661</v>
      </c>
      <c r="U12">
        <f t="shared" si="1"/>
        <v>419.16167664670661</v>
      </c>
      <c r="V12">
        <f t="shared" si="1"/>
        <v>419.16167664670661</v>
      </c>
      <c r="W12">
        <f t="shared" si="1"/>
        <v>419.16167664670661</v>
      </c>
      <c r="X12">
        <f t="shared" si="1"/>
        <v>419.16167664670661</v>
      </c>
      <c r="Y12">
        <f t="shared" si="1"/>
        <v>419.16167664670661</v>
      </c>
      <c r="Z12">
        <f t="shared" si="1"/>
        <v>419.16167664670661</v>
      </c>
      <c r="AA12">
        <f t="shared" si="1"/>
        <v>419.16167664670661</v>
      </c>
      <c r="AB12">
        <f t="shared" si="1"/>
        <v>419.16167664670661</v>
      </c>
      <c r="AC12">
        <f t="shared" si="1"/>
        <v>419.16167664670661</v>
      </c>
      <c r="AD12">
        <f t="shared" si="1"/>
        <v>406.58682634730542</v>
      </c>
      <c r="AE12">
        <f t="shared" si="1"/>
        <v>406.58682634730542</v>
      </c>
      <c r="AF12">
        <f t="shared" si="1"/>
        <v>331.13772455089821</v>
      </c>
      <c r="AG12">
        <f t="shared" si="1"/>
        <v>331.13772455089821</v>
      </c>
      <c r="AH12">
        <f t="shared" si="1"/>
        <v>259.88023952095807</v>
      </c>
      <c r="AI12">
        <f t="shared" si="1"/>
        <v>180.23952095808383</v>
      </c>
      <c r="AJ12">
        <f t="shared" si="1"/>
        <v>125.74850299401199</v>
      </c>
      <c r="AK12">
        <f t="shared" si="1"/>
        <v>75.449101796407192</v>
      </c>
      <c r="AL12">
        <f t="shared" si="1"/>
        <v>25.149700598802394</v>
      </c>
      <c r="AM12">
        <f t="shared" si="1"/>
        <v>25.149700598802394</v>
      </c>
      <c r="AN12">
        <f t="shared" ref="AN12" si="2">AN3*$A12</f>
        <v>0</v>
      </c>
      <c r="AO12">
        <f>SUM(B12:AN12)</f>
        <v>11459.880239520962</v>
      </c>
      <c r="AP12">
        <f>AO12/1000</f>
        <v>11.459880239520963</v>
      </c>
      <c r="AQ12" s="32">
        <f>AP12*0.7</f>
        <v>8.0219161676646742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14.970059880239523</v>
      </c>
      <c r="D13">
        <f t="shared" si="1"/>
        <v>14.970059880239523</v>
      </c>
      <c r="E13">
        <f t="shared" si="1"/>
        <v>44.910179640718567</v>
      </c>
      <c r="F13">
        <f t="shared" si="1"/>
        <v>74.850299401197603</v>
      </c>
      <c r="G13">
        <f t="shared" si="1"/>
        <v>101.79640718562875</v>
      </c>
      <c r="H13">
        <f t="shared" si="1"/>
        <v>146.70658682634732</v>
      </c>
      <c r="I13">
        <f t="shared" si="1"/>
        <v>191.61676646706587</v>
      </c>
      <c r="J13">
        <f t="shared" si="1"/>
        <v>191.61676646706587</v>
      </c>
      <c r="K13">
        <f t="shared" si="1"/>
        <v>233.53293413173651</v>
      </c>
      <c r="L13">
        <f t="shared" si="1"/>
        <v>233.53293413173651</v>
      </c>
      <c r="M13">
        <f t="shared" si="1"/>
        <v>296.40718562874252</v>
      </c>
      <c r="N13">
        <f t="shared" si="1"/>
        <v>296.40718562874252</v>
      </c>
      <c r="O13">
        <f t="shared" si="1"/>
        <v>296.40718562874252</v>
      </c>
      <c r="P13">
        <f t="shared" si="1"/>
        <v>296.40718562874252</v>
      </c>
      <c r="Q13">
        <f t="shared" si="1"/>
        <v>296.40718562874252</v>
      </c>
      <c r="R13">
        <f t="shared" si="1"/>
        <v>296.40718562874252</v>
      </c>
      <c r="S13">
        <f t="shared" si="1"/>
        <v>296.40718562874252</v>
      </c>
      <c r="T13">
        <f t="shared" si="1"/>
        <v>296.40718562874252</v>
      </c>
      <c r="U13">
        <f t="shared" si="1"/>
        <v>296.40718562874252</v>
      </c>
      <c r="V13">
        <f t="shared" si="1"/>
        <v>296.40718562874252</v>
      </c>
      <c r="W13">
        <f t="shared" si="1"/>
        <v>296.40718562874252</v>
      </c>
      <c r="X13">
        <f t="shared" si="1"/>
        <v>296.40718562874252</v>
      </c>
      <c r="Y13">
        <f t="shared" si="1"/>
        <v>296.40718562874252</v>
      </c>
      <c r="Z13">
        <f t="shared" si="1"/>
        <v>296.40718562874252</v>
      </c>
      <c r="AA13">
        <f t="shared" si="1"/>
        <v>296.40718562874252</v>
      </c>
      <c r="AB13">
        <f t="shared" si="1"/>
        <v>296.40718562874252</v>
      </c>
      <c r="AC13">
        <f t="shared" si="1"/>
        <v>296.40718562874252</v>
      </c>
      <c r="AD13">
        <f t="shared" si="1"/>
        <v>233.53293413173651</v>
      </c>
      <c r="AE13">
        <f t="shared" si="1"/>
        <v>233.53293413173651</v>
      </c>
      <c r="AF13">
        <f t="shared" si="1"/>
        <v>191.61676646706587</v>
      </c>
      <c r="AG13">
        <f t="shared" si="1"/>
        <v>191.61676646706587</v>
      </c>
      <c r="AH13">
        <f t="shared" si="1"/>
        <v>146.70658682634732</v>
      </c>
      <c r="AI13">
        <f t="shared" si="1"/>
        <v>101.79640718562875</v>
      </c>
      <c r="AJ13">
        <f t="shared" si="1"/>
        <v>74.850299401197603</v>
      </c>
      <c r="AK13">
        <f t="shared" si="1"/>
        <v>44.910179640718567</v>
      </c>
      <c r="AL13">
        <f t="shared" si="1"/>
        <v>14.970059880239523</v>
      </c>
      <c r="AM13">
        <f t="shared" si="1"/>
        <v>14.970059880239523</v>
      </c>
      <c r="AN13">
        <f t="shared" ref="AN13" si="4">AN4*$A13</f>
        <v>0</v>
      </c>
      <c r="AO13">
        <f t="shared" ref="AO13:AO19" si="5">SUM(B13:AN13)</f>
        <v>7535.9281437125746</v>
      </c>
      <c r="AP13">
        <f t="shared" ref="AP13:AP19" si="6">AO13/1000</f>
        <v>7.5359281437125745</v>
      </c>
      <c r="AQ13" s="32">
        <f t="shared" ref="AQ13:AQ19" si="7">AP13*0.7</f>
        <v>5.2751497005988019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14.37125748502994</v>
      </c>
      <c r="D14">
        <f t="shared" si="1"/>
        <v>14.37125748502994</v>
      </c>
      <c r="E14">
        <f t="shared" si="1"/>
        <v>39.520958083832333</v>
      </c>
      <c r="F14">
        <f t="shared" si="1"/>
        <v>68.263473053892227</v>
      </c>
      <c r="G14">
        <f t="shared" si="1"/>
        <v>97.005988023952099</v>
      </c>
      <c r="H14">
        <f t="shared" si="1"/>
        <v>132.93413173652695</v>
      </c>
      <c r="I14">
        <f t="shared" si="1"/>
        <v>176.04790419161679</v>
      </c>
      <c r="J14">
        <f t="shared" si="1"/>
        <v>176.04790419161679</v>
      </c>
      <c r="K14">
        <f t="shared" si="1"/>
        <v>215.56886227544913</v>
      </c>
      <c r="L14">
        <f t="shared" si="1"/>
        <v>215.56886227544913</v>
      </c>
      <c r="M14">
        <f t="shared" si="1"/>
        <v>280.23952095808386</v>
      </c>
      <c r="N14">
        <f t="shared" si="1"/>
        <v>280.23952095808386</v>
      </c>
      <c r="O14">
        <f t="shared" si="1"/>
        <v>280.23952095808386</v>
      </c>
      <c r="P14">
        <f t="shared" si="1"/>
        <v>280.23952095808386</v>
      </c>
      <c r="Q14">
        <f t="shared" si="1"/>
        <v>280.23952095808386</v>
      </c>
      <c r="R14">
        <f t="shared" si="1"/>
        <v>280.23952095808386</v>
      </c>
      <c r="S14">
        <f t="shared" si="1"/>
        <v>280.23952095808386</v>
      </c>
      <c r="T14">
        <f t="shared" si="1"/>
        <v>280.23952095808386</v>
      </c>
      <c r="U14">
        <f t="shared" si="1"/>
        <v>280.23952095808386</v>
      </c>
      <c r="V14">
        <f t="shared" si="1"/>
        <v>280.23952095808386</v>
      </c>
      <c r="W14">
        <f t="shared" si="1"/>
        <v>280.23952095808386</v>
      </c>
      <c r="X14">
        <f t="shared" si="1"/>
        <v>280.23952095808386</v>
      </c>
      <c r="Y14">
        <f t="shared" si="1"/>
        <v>280.23952095808386</v>
      </c>
      <c r="Z14">
        <f t="shared" si="1"/>
        <v>280.23952095808386</v>
      </c>
      <c r="AA14">
        <f t="shared" si="1"/>
        <v>280.23952095808386</v>
      </c>
      <c r="AB14">
        <f t="shared" si="1"/>
        <v>280.23952095808386</v>
      </c>
      <c r="AC14">
        <f t="shared" si="1"/>
        <v>280.23952095808386</v>
      </c>
      <c r="AD14">
        <f t="shared" si="1"/>
        <v>215.56886227544913</v>
      </c>
      <c r="AE14">
        <f t="shared" si="1"/>
        <v>215.56886227544913</v>
      </c>
      <c r="AF14">
        <f t="shared" si="1"/>
        <v>176.04790419161679</v>
      </c>
      <c r="AG14">
        <f t="shared" si="1"/>
        <v>176.04790419161679</v>
      </c>
      <c r="AH14">
        <f t="shared" si="1"/>
        <v>132.93413173652695</v>
      </c>
      <c r="AI14">
        <f t="shared" si="1"/>
        <v>97.005988023952099</v>
      </c>
      <c r="AJ14">
        <f t="shared" si="1"/>
        <v>68.263473053892227</v>
      </c>
      <c r="AK14">
        <f t="shared" si="1"/>
        <v>39.520958083832333</v>
      </c>
      <c r="AL14">
        <f t="shared" si="1"/>
        <v>14.37125748502994</v>
      </c>
      <c r="AM14">
        <f t="shared" si="1"/>
        <v>14.37125748502994</v>
      </c>
      <c r="AN14">
        <f t="shared" ref="AN14" si="8">AN5*$A14</f>
        <v>0</v>
      </c>
      <c r="AO14">
        <f t="shared" si="5"/>
        <v>7063.4730538922131</v>
      </c>
      <c r="AP14">
        <f t="shared" si="6"/>
        <v>7.0634730538922135</v>
      </c>
      <c r="AQ14" s="32">
        <f t="shared" si="7"/>
        <v>4.9444311377245489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12.574850299401197</v>
      </c>
      <c r="D15">
        <f t="shared" si="1"/>
        <v>12.574850299401197</v>
      </c>
      <c r="E15">
        <f t="shared" si="1"/>
        <v>33.532934131736525</v>
      </c>
      <c r="F15">
        <f t="shared" si="1"/>
        <v>54.491017964071858</v>
      </c>
      <c r="G15">
        <f t="shared" si="1"/>
        <v>75.449101796407192</v>
      </c>
      <c r="H15">
        <f t="shared" si="1"/>
        <v>108.98203592814372</v>
      </c>
      <c r="I15">
        <f t="shared" si="1"/>
        <v>142.51497005988026</v>
      </c>
      <c r="J15">
        <f t="shared" si="1"/>
        <v>142.51497005988026</v>
      </c>
      <c r="K15">
        <f t="shared" si="1"/>
        <v>176.04790419161679</v>
      </c>
      <c r="L15">
        <f t="shared" si="1"/>
        <v>176.04790419161679</v>
      </c>
      <c r="M15">
        <f t="shared" si="1"/>
        <v>222.1556886227545</v>
      </c>
      <c r="N15">
        <f t="shared" si="1"/>
        <v>222.1556886227545</v>
      </c>
      <c r="O15">
        <f t="shared" si="1"/>
        <v>222.1556886227545</v>
      </c>
      <c r="P15">
        <f t="shared" si="1"/>
        <v>222.1556886227545</v>
      </c>
      <c r="Q15">
        <f t="shared" si="1"/>
        <v>222.1556886227545</v>
      </c>
      <c r="R15">
        <f t="shared" si="1"/>
        <v>222.1556886227545</v>
      </c>
      <c r="S15">
        <f t="shared" si="1"/>
        <v>222.1556886227545</v>
      </c>
      <c r="T15">
        <f t="shared" si="1"/>
        <v>222.1556886227545</v>
      </c>
      <c r="U15">
        <f t="shared" si="1"/>
        <v>222.1556886227545</v>
      </c>
      <c r="V15">
        <f t="shared" si="1"/>
        <v>222.1556886227545</v>
      </c>
      <c r="W15">
        <f t="shared" si="1"/>
        <v>222.1556886227545</v>
      </c>
      <c r="X15">
        <f t="shared" si="1"/>
        <v>222.1556886227545</v>
      </c>
      <c r="Y15">
        <f t="shared" si="1"/>
        <v>222.1556886227545</v>
      </c>
      <c r="Z15">
        <f t="shared" si="1"/>
        <v>222.1556886227545</v>
      </c>
      <c r="AA15">
        <f t="shared" si="1"/>
        <v>222.1556886227545</v>
      </c>
      <c r="AB15">
        <f t="shared" si="1"/>
        <v>222.1556886227545</v>
      </c>
      <c r="AC15">
        <f t="shared" si="1"/>
        <v>222.1556886227545</v>
      </c>
      <c r="AD15">
        <f t="shared" si="1"/>
        <v>176.04790419161679</v>
      </c>
      <c r="AE15">
        <f t="shared" si="1"/>
        <v>176.04790419161679</v>
      </c>
      <c r="AF15">
        <f t="shared" si="1"/>
        <v>142.51497005988026</v>
      </c>
      <c r="AG15">
        <f t="shared" si="1"/>
        <v>142.51497005988026</v>
      </c>
      <c r="AH15">
        <f t="shared" si="1"/>
        <v>108.98203592814372</v>
      </c>
      <c r="AI15">
        <f t="shared" si="1"/>
        <v>75.449101796407192</v>
      </c>
      <c r="AJ15">
        <f t="shared" si="1"/>
        <v>54.491017964071858</v>
      </c>
      <c r="AK15">
        <f t="shared" si="1"/>
        <v>33.532934131736525</v>
      </c>
      <c r="AL15">
        <f t="shared" si="1"/>
        <v>12.574850299401197</v>
      </c>
      <c r="AM15">
        <f t="shared" si="1"/>
        <v>12.574850299401197</v>
      </c>
      <c r="AN15">
        <f t="shared" ref="AN15" si="9">AN6*$A15</f>
        <v>0</v>
      </c>
      <c r="AO15">
        <f t="shared" si="5"/>
        <v>5646.1077844311385</v>
      </c>
      <c r="AP15">
        <f t="shared" si="6"/>
        <v>5.6461077844311385</v>
      </c>
      <c r="AQ15" s="32">
        <f t="shared" si="7"/>
        <v>3.9522754491017968</v>
      </c>
    </row>
    <row r="16" spans="1:43" x14ac:dyDescent="0.2">
      <c r="A16">
        <f t="shared" si="3"/>
        <v>80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19.161676646706589</v>
      </c>
      <c r="F16">
        <f t="shared" si="1"/>
        <v>33.532934131736532</v>
      </c>
      <c r="G16">
        <f t="shared" si="1"/>
        <v>47.904191616766468</v>
      </c>
      <c r="H16">
        <f t="shared" si="1"/>
        <v>71.856287425149702</v>
      </c>
      <c r="I16">
        <f t="shared" si="1"/>
        <v>91.017964071856298</v>
      </c>
      <c r="J16">
        <f t="shared" si="1"/>
        <v>91.017964071856298</v>
      </c>
      <c r="K16">
        <f t="shared" si="1"/>
        <v>110.17964071856287</v>
      </c>
      <c r="L16">
        <f t="shared" si="1"/>
        <v>110.17964071856287</v>
      </c>
      <c r="M16">
        <f t="shared" si="1"/>
        <v>138.92215568862275</v>
      </c>
      <c r="N16">
        <f t="shared" si="1"/>
        <v>138.92215568862275</v>
      </c>
      <c r="O16">
        <f t="shared" si="1"/>
        <v>138.92215568862275</v>
      </c>
      <c r="P16">
        <f t="shared" si="1"/>
        <v>138.92215568862275</v>
      </c>
      <c r="Q16">
        <f t="shared" si="1"/>
        <v>138.92215568862275</v>
      </c>
      <c r="R16">
        <f t="shared" si="1"/>
        <v>138.92215568862275</v>
      </c>
      <c r="S16">
        <f t="shared" si="1"/>
        <v>138.92215568862275</v>
      </c>
      <c r="T16">
        <f t="shared" si="1"/>
        <v>138.92215568862275</v>
      </c>
      <c r="U16">
        <f t="shared" si="1"/>
        <v>138.92215568862275</v>
      </c>
      <c r="V16">
        <f t="shared" si="1"/>
        <v>138.92215568862275</v>
      </c>
      <c r="W16">
        <f t="shared" si="1"/>
        <v>138.92215568862275</v>
      </c>
      <c r="X16">
        <f t="shared" si="1"/>
        <v>138.92215568862275</v>
      </c>
      <c r="Y16">
        <f t="shared" si="1"/>
        <v>138.92215568862275</v>
      </c>
      <c r="Z16">
        <f t="shared" si="1"/>
        <v>138.92215568862275</v>
      </c>
      <c r="AA16">
        <f t="shared" si="1"/>
        <v>138.92215568862275</v>
      </c>
      <c r="AB16">
        <f t="shared" si="1"/>
        <v>138.92215568862275</v>
      </c>
      <c r="AC16">
        <f t="shared" si="1"/>
        <v>138.92215568862275</v>
      </c>
      <c r="AD16">
        <f t="shared" si="1"/>
        <v>110.17964071856287</v>
      </c>
      <c r="AE16">
        <f t="shared" si="1"/>
        <v>110.17964071856287</v>
      </c>
      <c r="AF16">
        <f t="shared" si="1"/>
        <v>91.017964071856298</v>
      </c>
      <c r="AG16">
        <f t="shared" si="1"/>
        <v>91.017964071856298</v>
      </c>
      <c r="AH16">
        <f t="shared" si="1"/>
        <v>71.856287425149702</v>
      </c>
      <c r="AI16">
        <f t="shared" si="1"/>
        <v>47.904191616766468</v>
      </c>
      <c r="AJ16">
        <f t="shared" si="1"/>
        <v>33.532934131736532</v>
      </c>
      <c r="AK16">
        <f t="shared" si="1"/>
        <v>19.161676646706589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3511.3772455089816</v>
      </c>
      <c r="AP16">
        <f t="shared" si="6"/>
        <v>3.5113772455089816</v>
      </c>
      <c r="AQ16" s="32">
        <f t="shared" si="7"/>
        <v>2.4579640718562867</v>
      </c>
    </row>
    <row r="17" spans="1:43" x14ac:dyDescent="0.2">
      <c r="A17">
        <f t="shared" si="3"/>
        <v>50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4">
        <f t="shared" si="6"/>
        <v>0</v>
      </c>
      <c r="AQ17" s="32">
        <f t="shared" si="7"/>
        <v>0</v>
      </c>
    </row>
    <row r="18" spans="1:43" x14ac:dyDescent="0.2">
      <c r="A18">
        <f t="shared" si="3"/>
        <v>-380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2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35216.766467065863</v>
      </c>
      <c r="AQ20" s="32">
        <f>SUM(AQ12:AQ19)</f>
        <v>24.65173652694611</v>
      </c>
    </row>
    <row r="21" spans="1:43" x14ac:dyDescent="0.2">
      <c r="B21" s="37">
        <f>B12/1000</f>
        <v>0</v>
      </c>
      <c r="C21" s="37">
        <f t="shared" ref="C21:AN21" si="15">C12/1000</f>
        <v>2.5149700598802394E-2</v>
      </c>
      <c r="D21" s="37">
        <f t="shared" si="15"/>
        <v>2.5149700598802394E-2</v>
      </c>
      <c r="E21" s="37">
        <f t="shared" si="15"/>
        <v>7.5449101796407195E-2</v>
      </c>
      <c r="F21" s="37">
        <f t="shared" si="15"/>
        <v>0.125748502994012</v>
      </c>
      <c r="G21" s="37">
        <f t="shared" si="15"/>
        <v>0.18023952095808382</v>
      </c>
      <c r="H21" s="37">
        <f t="shared" si="15"/>
        <v>0.25988023952095807</v>
      </c>
      <c r="I21" s="37">
        <f t="shared" si="15"/>
        <v>0.33113772455089824</v>
      </c>
      <c r="J21" s="37">
        <f t="shared" si="15"/>
        <v>0.33113772455089824</v>
      </c>
      <c r="K21" s="37">
        <f t="shared" si="15"/>
        <v>0.40658682634730542</v>
      </c>
      <c r="L21" s="37">
        <f t="shared" si="15"/>
        <v>0.40658682634730542</v>
      </c>
      <c r="M21" s="37">
        <f t="shared" si="15"/>
        <v>0.41916167664670662</v>
      </c>
      <c r="N21" s="37">
        <f t="shared" si="15"/>
        <v>0.41916167664670662</v>
      </c>
      <c r="O21" s="37">
        <f t="shared" si="15"/>
        <v>0.41916167664670662</v>
      </c>
      <c r="P21" s="37">
        <f t="shared" si="15"/>
        <v>0.41916167664670662</v>
      </c>
      <c r="Q21" s="37">
        <f t="shared" si="15"/>
        <v>0.41916167664670662</v>
      </c>
      <c r="R21" s="37">
        <f t="shared" si="15"/>
        <v>0.41916167664670662</v>
      </c>
      <c r="S21" s="37">
        <f t="shared" si="15"/>
        <v>0.41916167664670662</v>
      </c>
      <c r="T21" s="37">
        <f t="shared" si="15"/>
        <v>0.41916167664670662</v>
      </c>
      <c r="U21" s="37">
        <f t="shared" si="15"/>
        <v>0.41916167664670662</v>
      </c>
      <c r="V21" s="37">
        <f t="shared" si="15"/>
        <v>0.41916167664670662</v>
      </c>
      <c r="W21" s="37">
        <f t="shared" si="15"/>
        <v>0.41916167664670662</v>
      </c>
      <c r="X21" s="37">
        <f t="shared" si="15"/>
        <v>0.41916167664670662</v>
      </c>
      <c r="Y21" s="37">
        <f t="shared" si="15"/>
        <v>0.41916167664670662</v>
      </c>
      <c r="Z21" s="37">
        <f t="shared" si="15"/>
        <v>0.41916167664670662</v>
      </c>
      <c r="AA21" s="37">
        <f t="shared" si="15"/>
        <v>0.41916167664670662</v>
      </c>
      <c r="AB21" s="37">
        <f t="shared" si="15"/>
        <v>0.41916167664670662</v>
      </c>
      <c r="AC21" s="37">
        <f t="shared" si="15"/>
        <v>0.41916167664670662</v>
      </c>
      <c r="AD21" s="37">
        <f t="shared" si="15"/>
        <v>0.40658682634730542</v>
      </c>
      <c r="AE21" s="37">
        <f t="shared" si="15"/>
        <v>0.40658682634730542</v>
      </c>
      <c r="AF21" s="37">
        <f t="shared" si="15"/>
        <v>0.33113772455089824</v>
      </c>
      <c r="AG21" s="37">
        <f t="shared" si="15"/>
        <v>0.33113772455089824</v>
      </c>
      <c r="AH21" s="37">
        <f t="shared" si="15"/>
        <v>0.25988023952095807</v>
      </c>
      <c r="AI21" s="37">
        <f t="shared" si="15"/>
        <v>0.18023952095808382</v>
      </c>
      <c r="AJ21" s="37">
        <f t="shared" si="15"/>
        <v>0.125748502994012</v>
      </c>
      <c r="AK21" s="37">
        <f t="shared" si="15"/>
        <v>7.5449101796407195E-2</v>
      </c>
      <c r="AL21" s="37">
        <f t="shared" si="15"/>
        <v>2.5149700598802394E-2</v>
      </c>
      <c r="AM21" s="37">
        <f t="shared" si="15"/>
        <v>2.5149700598802394E-2</v>
      </c>
      <c r="AN21" s="37">
        <f t="shared" si="15"/>
        <v>0</v>
      </c>
      <c r="AO21" s="32">
        <f>AO20/1000</f>
        <v>35.216766467065867</v>
      </c>
    </row>
    <row r="22" spans="1:43" x14ac:dyDescent="0.2">
      <c r="B22" s="37">
        <f t="shared" ref="B22:AN22" si="16">B13/1000</f>
        <v>0</v>
      </c>
      <c r="C22" s="37">
        <f t="shared" si="16"/>
        <v>1.4970059880239523E-2</v>
      </c>
      <c r="D22" s="37">
        <f t="shared" si="16"/>
        <v>1.4970059880239523E-2</v>
      </c>
      <c r="E22" s="37">
        <f t="shared" si="16"/>
        <v>4.491017964071857E-2</v>
      </c>
      <c r="F22" s="37">
        <f t="shared" si="16"/>
        <v>7.4850299401197598E-2</v>
      </c>
      <c r="G22" s="37">
        <f t="shared" si="16"/>
        <v>0.10179640718562875</v>
      </c>
      <c r="H22" s="37">
        <f t="shared" si="16"/>
        <v>0.14670658682634732</v>
      </c>
      <c r="I22" s="37">
        <f t="shared" si="16"/>
        <v>0.19161676646706588</v>
      </c>
      <c r="J22" s="37">
        <f t="shared" si="16"/>
        <v>0.19161676646706588</v>
      </c>
      <c r="K22" s="37">
        <f t="shared" si="16"/>
        <v>0.23353293413173651</v>
      </c>
      <c r="L22" s="37">
        <f t="shared" si="16"/>
        <v>0.23353293413173651</v>
      </c>
      <c r="M22" s="37">
        <f t="shared" si="16"/>
        <v>0.29640718562874252</v>
      </c>
      <c r="N22" s="37">
        <f t="shared" si="16"/>
        <v>0.29640718562874252</v>
      </c>
      <c r="O22" s="37">
        <f t="shared" si="16"/>
        <v>0.29640718562874252</v>
      </c>
      <c r="P22" s="37">
        <f t="shared" si="16"/>
        <v>0.29640718562874252</v>
      </c>
      <c r="Q22" s="37">
        <f t="shared" si="16"/>
        <v>0.29640718562874252</v>
      </c>
      <c r="R22" s="37">
        <f t="shared" si="16"/>
        <v>0.29640718562874252</v>
      </c>
      <c r="S22" s="37">
        <f t="shared" si="16"/>
        <v>0.29640718562874252</v>
      </c>
      <c r="T22" s="37">
        <f t="shared" si="16"/>
        <v>0.29640718562874252</v>
      </c>
      <c r="U22" s="37">
        <f t="shared" si="16"/>
        <v>0.29640718562874252</v>
      </c>
      <c r="V22" s="37">
        <f t="shared" si="16"/>
        <v>0.29640718562874252</v>
      </c>
      <c r="W22" s="37">
        <f t="shared" si="16"/>
        <v>0.29640718562874252</v>
      </c>
      <c r="X22" s="37">
        <f t="shared" si="16"/>
        <v>0.29640718562874252</v>
      </c>
      <c r="Y22" s="37">
        <f t="shared" si="16"/>
        <v>0.29640718562874252</v>
      </c>
      <c r="Z22" s="37">
        <f t="shared" si="16"/>
        <v>0.29640718562874252</v>
      </c>
      <c r="AA22" s="37">
        <f t="shared" si="16"/>
        <v>0.29640718562874252</v>
      </c>
      <c r="AB22" s="37">
        <f t="shared" si="16"/>
        <v>0.29640718562874252</v>
      </c>
      <c r="AC22" s="37">
        <f t="shared" si="16"/>
        <v>0.29640718562874252</v>
      </c>
      <c r="AD22" s="37">
        <f t="shared" si="16"/>
        <v>0.23353293413173651</v>
      </c>
      <c r="AE22" s="37">
        <f t="shared" si="16"/>
        <v>0.23353293413173651</v>
      </c>
      <c r="AF22" s="37">
        <f t="shared" si="16"/>
        <v>0.19161676646706588</v>
      </c>
      <c r="AG22" s="37">
        <f t="shared" si="16"/>
        <v>0.19161676646706588</v>
      </c>
      <c r="AH22" s="37">
        <f t="shared" si="16"/>
        <v>0.14670658682634732</v>
      </c>
      <c r="AI22" s="37">
        <f t="shared" si="16"/>
        <v>0.10179640718562875</v>
      </c>
      <c r="AJ22" s="37">
        <f t="shared" si="16"/>
        <v>7.4850299401197598E-2</v>
      </c>
      <c r="AK22" s="37">
        <f t="shared" si="16"/>
        <v>4.491017964071857E-2</v>
      </c>
      <c r="AL22" s="37">
        <f t="shared" si="16"/>
        <v>1.4970059880239523E-2</v>
      </c>
      <c r="AM22" s="37">
        <f t="shared" si="16"/>
        <v>1.4970059880239523E-2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1.437125748502994E-2</v>
      </c>
      <c r="D23" s="37">
        <f t="shared" si="17"/>
        <v>1.437125748502994E-2</v>
      </c>
      <c r="E23" s="37">
        <f t="shared" si="17"/>
        <v>3.9520958083832332E-2</v>
      </c>
      <c r="F23" s="37">
        <f t="shared" si="17"/>
        <v>6.8263473053892229E-2</v>
      </c>
      <c r="G23" s="37">
        <f t="shared" si="17"/>
        <v>9.7005988023952106E-2</v>
      </c>
      <c r="H23" s="37">
        <f t="shared" si="17"/>
        <v>0.13293413173652696</v>
      </c>
      <c r="I23" s="37">
        <f t="shared" si="17"/>
        <v>0.17604790419161678</v>
      </c>
      <c r="J23" s="37">
        <f t="shared" si="17"/>
        <v>0.17604790419161678</v>
      </c>
      <c r="K23" s="37">
        <f t="shared" si="17"/>
        <v>0.21556886227544914</v>
      </c>
      <c r="L23" s="37">
        <f t="shared" si="17"/>
        <v>0.21556886227544914</v>
      </c>
      <c r="M23" s="37">
        <f t="shared" si="17"/>
        <v>0.28023952095808385</v>
      </c>
      <c r="N23" s="37">
        <f t="shared" si="17"/>
        <v>0.28023952095808385</v>
      </c>
      <c r="O23" s="37">
        <f t="shared" si="17"/>
        <v>0.28023952095808385</v>
      </c>
      <c r="P23" s="37">
        <f t="shared" si="17"/>
        <v>0.28023952095808385</v>
      </c>
      <c r="Q23" s="37">
        <f t="shared" si="17"/>
        <v>0.28023952095808385</v>
      </c>
      <c r="R23" s="37">
        <f t="shared" si="17"/>
        <v>0.28023952095808385</v>
      </c>
      <c r="S23" s="37">
        <f t="shared" si="17"/>
        <v>0.28023952095808385</v>
      </c>
      <c r="T23" s="37">
        <f t="shared" si="17"/>
        <v>0.28023952095808385</v>
      </c>
      <c r="U23" s="37">
        <f t="shared" si="17"/>
        <v>0.28023952095808385</v>
      </c>
      <c r="V23" s="37">
        <f t="shared" si="17"/>
        <v>0.28023952095808385</v>
      </c>
      <c r="W23" s="37">
        <f t="shared" si="17"/>
        <v>0.28023952095808385</v>
      </c>
      <c r="X23" s="37">
        <f t="shared" si="17"/>
        <v>0.28023952095808385</v>
      </c>
      <c r="Y23" s="37">
        <f t="shared" si="17"/>
        <v>0.28023952095808385</v>
      </c>
      <c r="Z23" s="37">
        <f t="shared" si="17"/>
        <v>0.28023952095808385</v>
      </c>
      <c r="AA23" s="37">
        <f t="shared" si="17"/>
        <v>0.28023952095808385</v>
      </c>
      <c r="AB23" s="37">
        <f t="shared" si="17"/>
        <v>0.28023952095808385</v>
      </c>
      <c r="AC23" s="37">
        <f t="shared" si="17"/>
        <v>0.28023952095808385</v>
      </c>
      <c r="AD23" s="37">
        <f t="shared" si="17"/>
        <v>0.21556886227544914</v>
      </c>
      <c r="AE23" s="37">
        <f t="shared" si="17"/>
        <v>0.21556886227544914</v>
      </c>
      <c r="AF23" s="37">
        <f t="shared" si="17"/>
        <v>0.17604790419161678</v>
      </c>
      <c r="AG23" s="37">
        <f t="shared" si="17"/>
        <v>0.17604790419161678</v>
      </c>
      <c r="AH23" s="37">
        <f t="shared" si="17"/>
        <v>0.13293413173652696</v>
      </c>
      <c r="AI23" s="37">
        <f t="shared" si="17"/>
        <v>9.7005988023952106E-2</v>
      </c>
      <c r="AJ23" s="37">
        <f t="shared" si="17"/>
        <v>6.8263473053892229E-2</v>
      </c>
      <c r="AK23" s="37">
        <f t="shared" si="17"/>
        <v>3.9520958083832332E-2</v>
      </c>
      <c r="AL23" s="37">
        <f t="shared" si="17"/>
        <v>1.437125748502994E-2</v>
      </c>
      <c r="AM23" s="37">
        <f t="shared" si="17"/>
        <v>1.437125748502994E-2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1.2574850299401197E-2</v>
      </c>
      <c r="D24" s="37">
        <f t="shared" si="18"/>
        <v>1.2574850299401197E-2</v>
      </c>
      <c r="E24" s="37">
        <f t="shared" si="18"/>
        <v>3.3532934131736525E-2</v>
      </c>
      <c r="F24" s="37">
        <f t="shared" si="18"/>
        <v>5.449101796407186E-2</v>
      </c>
      <c r="G24" s="37">
        <f t="shared" si="18"/>
        <v>7.5449101796407195E-2</v>
      </c>
      <c r="H24" s="37">
        <f t="shared" si="18"/>
        <v>0.10898203592814372</v>
      </c>
      <c r="I24" s="37">
        <f t="shared" si="18"/>
        <v>0.14251497005988026</v>
      </c>
      <c r="J24" s="37">
        <f t="shared" si="18"/>
        <v>0.14251497005988026</v>
      </c>
      <c r="K24" s="37">
        <f t="shared" si="18"/>
        <v>0.17604790419161678</v>
      </c>
      <c r="L24" s="37">
        <f t="shared" si="18"/>
        <v>0.17604790419161678</v>
      </c>
      <c r="M24" s="37">
        <f t="shared" si="18"/>
        <v>0.2221556886227545</v>
      </c>
      <c r="N24" s="37">
        <f t="shared" si="18"/>
        <v>0.2221556886227545</v>
      </c>
      <c r="O24" s="37">
        <f t="shared" si="18"/>
        <v>0.2221556886227545</v>
      </c>
      <c r="P24" s="37">
        <f t="shared" si="18"/>
        <v>0.2221556886227545</v>
      </c>
      <c r="Q24" s="37">
        <f t="shared" si="18"/>
        <v>0.2221556886227545</v>
      </c>
      <c r="R24" s="37">
        <f t="shared" si="18"/>
        <v>0.2221556886227545</v>
      </c>
      <c r="S24" s="37">
        <f t="shared" si="18"/>
        <v>0.2221556886227545</v>
      </c>
      <c r="T24" s="37">
        <f t="shared" si="18"/>
        <v>0.2221556886227545</v>
      </c>
      <c r="U24" s="37">
        <f t="shared" si="18"/>
        <v>0.2221556886227545</v>
      </c>
      <c r="V24" s="37">
        <f t="shared" si="18"/>
        <v>0.2221556886227545</v>
      </c>
      <c r="W24" s="37">
        <f t="shared" si="18"/>
        <v>0.2221556886227545</v>
      </c>
      <c r="X24" s="37">
        <f t="shared" si="18"/>
        <v>0.2221556886227545</v>
      </c>
      <c r="Y24" s="37">
        <f t="shared" si="18"/>
        <v>0.2221556886227545</v>
      </c>
      <c r="Z24" s="37">
        <f t="shared" si="18"/>
        <v>0.2221556886227545</v>
      </c>
      <c r="AA24" s="37">
        <f t="shared" si="18"/>
        <v>0.2221556886227545</v>
      </c>
      <c r="AB24" s="37">
        <f t="shared" si="18"/>
        <v>0.2221556886227545</v>
      </c>
      <c r="AC24" s="37">
        <f t="shared" si="18"/>
        <v>0.2221556886227545</v>
      </c>
      <c r="AD24" s="37">
        <f t="shared" si="18"/>
        <v>0.17604790419161678</v>
      </c>
      <c r="AE24" s="37">
        <f t="shared" si="18"/>
        <v>0.17604790419161678</v>
      </c>
      <c r="AF24" s="37">
        <f t="shared" si="18"/>
        <v>0.14251497005988026</v>
      </c>
      <c r="AG24" s="37">
        <f t="shared" si="18"/>
        <v>0.14251497005988026</v>
      </c>
      <c r="AH24" s="37">
        <f t="shared" si="18"/>
        <v>0.10898203592814372</v>
      </c>
      <c r="AI24" s="37">
        <f t="shared" si="18"/>
        <v>7.5449101796407195E-2</v>
      </c>
      <c r="AJ24" s="37">
        <f t="shared" si="18"/>
        <v>5.449101796407186E-2</v>
      </c>
      <c r="AK24" s="37">
        <f t="shared" si="18"/>
        <v>3.3532934131736525E-2</v>
      </c>
      <c r="AL24" s="37">
        <f t="shared" si="18"/>
        <v>1.2574850299401197E-2</v>
      </c>
      <c r="AM24" s="37">
        <f t="shared" si="18"/>
        <v>1.2574850299401197E-2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0</v>
      </c>
      <c r="D25" s="37">
        <f t="shared" si="19"/>
        <v>0</v>
      </c>
      <c r="E25" s="37">
        <f t="shared" si="19"/>
        <v>1.916167664670659E-2</v>
      </c>
      <c r="F25" s="37">
        <f t="shared" si="19"/>
        <v>3.3532934131736532E-2</v>
      </c>
      <c r="G25" s="37">
        <f t="shared" si="19"/>
        <v>4.790419161676647E-2</v>
      </c>
      <c r="H25" s="37">
        <f t="shared" si="19"/>
        <v>7.1856287425149698E-2</v>
      </c>
      <c r="I25" s="37">
        <f t="shared" si="19"/>
        <v>9.1017964071856292E-2</v>
      </c>
      <c r="J25" s="37">
        <f t="shared" si="19"/>
        <v>9.1017964071856292E-2</v>
      </c>
      <c r="K25" s="37">
        <f t="shared" si="19"/>
        <v>0.11017964071856287</v>
      </c>
      <c r="L25" s="37">
        <f t="shared" si="19"/>
        <v>0.11017964071856287</v>
      </c>
      <c r="M25" s="37">
        <f t="shared" si="19"/>
        <v>0.13892215568862276</v>
      </c>
      <c r="N25" s="37">
        <f t="shared" si="19"/>
        <v>0.13892215568862276</v>
      </c>
      <c r="O25" s="37">
        <f t="shared" si="19"/>
        <v>0.13892215568862276</v>
      </c>
      <c r="P25" s="37">
        <f t="shared" si="19"/>
        <v>0.13892215568862276</v>
      </c>
      <c r="Q25" s="37">
        <f t="shared" si="19"/>
        <v>0.13892215568862276</v>
      </c>
      <c r="R25" s="37">
        <f t="shared" si="19"/>
        <v>0.13892215568862276</v>
      </c>
      <c r="S25" s="37">
        <f t="shared" si="19"/>
        <v>0.13892215568862276</v>
      </c>
      <c r="T25" s="37">
        <f t="shared" si="19"/>
        <v>0.13892215568862276</v>
      </c>
      <c r="U25" s="37">
        <f t="shared" si="19"/>
        <v>0.13892215568862276</v>
      </c>
      <c r="V25" s="37">
        <f t="shared" si="19"/>
        <v>0.13892215568862276</v>
      </c>
      <c r="W25" s="37">
        <f t="shared" si="19"/>
        <v>0.13892215568862276</v>
      </c>
      <c r="X25" s="37">
        <f t="shared" si="19"/>
        <v>0.13892215568862276</v>
      </c>
      <c r="Y25" s="37">
        <f t="shared" si="19"/>
        <v>0.13892215568862276</v>
      </c>
      <c r="Z25" s="37">
        <f t="shared" si="19"/>
        <v>0.13892215568862276</v>
      </c>
      <c r="AA25" s="37">
        <f t="shared" si="19"/>
        <v>0.13892215568862276</v>
      </c>
      <c r="AB25" s="37">
        <f t="shared" si="19"/>
        <v>0.13892215568862276</v>
      </c>
      <c r="AC25" s="37">
        <f t="shared" si="19"/>
        <v>0.13892215568862276</v>
      </c>
      <c r="AD25" s="37">
        <f t="shared" si="19"/>
        <v>0.11017964071856287</v>
      </c>
      <c r="AE25" s="37">
        <f t="shared" si="19"/>
        <v>0.11017964071856287</v>
      </c>
      <c r="AF25" s="37">
        <f t="shared" si="19"/>
        <v>9.1017964071856292E-2</v>
      </c>
      <c r="AG25" s="37">
        <f t="shared" si="19"/>
        <v>9.1017964071856292E-2</v>
      </c>
      <c r="AH25" s="37">
        <f t="shared" si="19"/>
        <v>7.1856287425149698E-2</v>
      </c>
      <c r="AI25" s="37">
        <f t="shared" si="19"/>
        <v>4.790419161676647E-2</v>
      </c>
      <c r="AJ25" s="37">
        <f t="shared" si="19"/>
        <v>3.3532934131736532E-2</v>
      </c>
      <c r="AK25" s="37">
        <f t="shared" si="19"/>
        <v>1.916167664670659E-2</v>
      </c>
      <c r="AL25" s="37">
        <f t="shared" si="19"/>
        <v>0</v>
      </c>
      <c r="AM25" s="37">
        <f t="shared" si="19"/>
        <v>0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0</v>
      </c>
      <c r="D26" s="37">
        <f t="shared" si="20"/>
        <v>0</v>
      </c>
      <c r="E26" s="37">
        <f t="shared" si="20"/>
        <v>0</v>
      </c>
      <c r="F26" s="37">
        <f t="shared" si="20"/>
        <v>0</v>
      </c>
      <c r="G26" s="37">
        <f t="shared" si="20"/>
        <v>0</v>
      </c>
      <c r="H26" s="37">
        <f t="shared" si="20"/>
        <v>0</v>
      </c>
      <c r="I26" s="37">
        <f t="shared" si="20"/>
        <v>0</v>
      </c>
      <c r="J26" s="37">
        <f t="shared" si="20"/>
        <v>0</v>
      </c>
      <c r="K26" s="37">
        <f t="shared" si="20"/>
        <v>0</v>
      </c>
      <c r="L26" s="37">
        <f t="shared" si="20"/>
        <v>0</v>
      </c>
      <c r="M26" s="37">
        <f t="shared" si="20"/>
        <v>0</v>
      </c>
      <c r="N26" s="37">
        <f t="shared" si="20"/>
        <v>0</v>
      </c>
      <c r="O26" s="37">
        <f t="shared" si="20"/>
        <v>0</v>
      </c>
      <c r="P26" s="37">
        <f t="shared" si="20"/>
        <v>0</v>
      </c>
      <c r="Q26" s="37">
        <f t="shared" si="20"/>
        <v>0</v>
      </c>
      <c r="R26" s="37">
        <f t="shared" si="20"/>
        <v>0</v>
      </c>
      <c r="S26" s="37">
        <f t="shared" si="20"/>
        <v>0</v>
      </c>
      <c r="T26" s="37">
        <f t="shared" si="20"/>
        <v>0</v>
      </c>
      <c r="U26" s="37">
        <f t="shared" si="20"/>
        <v>0</v>
      </c>
      <c r="V26" s="37">
        <f t="shared" si="20"/>
        <v>0</v>
      </c>
      <c r="W26" s="37">
        <f t="shared" si="20"/>
        <v>0</v>
      </c>
      <c r="X26" s="37">
        <f t="shared" si="20"/>
        <v>0</v>
      </c>
      <c r="Y26" s="37">
        <f t="shared" si="20"/>
        <v>0</v>
      </c>
      <c r="Z26" s="37">
        <f t="shared" si="20"/>
        <v>0</v>
      </c>
      <c r="AA26" s="37">
        <f t="shared" si="20"/>
        <v>0</v>
      </c>
      <c r="AB26" s="37">
        <f t="shared" si="20"/>
        <v>0</v>
      </c>
      <c r="AC26" s="37">
        <f t="shared" si="20"/>
        <v>0</v>
      </c>
      <c r="AD26" s="37">
        <f t="shared" si="20"/>
        <v>0</v>
      </c>
      <c r="AE26" s="37">
        <f t="shared" si="20"/>
        <v>0</v>
      </c>
      <c r="AF26" s="37">
        <f t="shared" si="20"/>
        <v>0</v>
      </c>
      <c r="AG26" s="37">
        <f t="shared" si="20"/>
        <v>0</v>
      </c>
      <c r="AH26" s="37">
        <f t="shared" si="20"/>
        <v>0</v>
      </c>
      <c r="AI26" s="37">
        <f t="shared" si="20"/>
        <v>0</v>
      </c>
      <c r="AJ26" s="37">
        <f t="shared" si="20"/>
        <v>0</v>
      </c>
      <c r="AK26" s="37">
        <f t="shared" si="20"/>
        <v>0</v>
      </c>
      <c r="AL26" s="37">
        <f t="shared" si="20"/>
        <v>0</v>
      </c>
      <c r="AM26" s="37">
        <f t="shared" si="20"/>
        <v>0</v>
      </c>
      <c r="AN26" s="37">
        <f t="shared" si="20"/>
        <v>0</v>
      </c>
      <c r="AO26" s="32">
        <f>AO21*0.7</f>
        <v>24.651736526946106</v>
      </c>
    </row>
    <row r="27" spans="1:43" x14ac:dyDescent="0.2">
      <c r="B27" s="37">
        <f t="shared" ref="B27:AN27" si="21">B18/1000</f>
        <v>0</v>
      </c>
      <c r="C27" s="37">
        <f t="shared" si="21"/>
        <v>0</v>
      </c>
      <c r="D27" s="37">
        <f t="shared" si="21"/>
        <v>0</v>
      </c>
      <c r="E27" s="37">
        <f t="shared" si="21"/>
        <v>0</v>
      </c>
      <c r="F27" s="37">
        <f t="shared" si="21"/>
        <v>0</v>
      </c>
      <c r="G27" s="37">
        <f t="shared" si="21"/>
        <v>0</v>
      </c>
      <c r="H27" s="37">
        <f t="shared" si="21"/>
        <v>0</v>
      </c>
      <c r="I27" s="37">
        <f t="shared" si="21"/>
        <v>0</v>
      </c>
      <c r="J27" s="37">
        <f t="shared" si="21"/>
        <v>0</v>
      </c>
      <c r="K27" s="37">
        <f t="shared" si="21"/>
        <v>0</v>
      </c>
      <c r="L27" s="37">
        <f t="shared" si="21"/>
        <v>0</v>
      </c>
      <c r="M27" s="37">
        <f t="shared" si="21"/>
        <v>0</v>
      </c>
      <c r="N27" s="37">
        <f t="shared" si="21"/>
        <v>0</v>
      </c>
      <c r="O27" s="37">
        <f t="shared" si="21"/>
        <v>0</v>
      </c>
      <c r="P27" s="37">
        <f t="shared" si="21"/>
        <v>0</v>
      </c>
      <c r="Q27" s="37">
        <f t="shared" si="21"/>
        <v>0</v>
      </c>
      <c r="R27" s="37">
        <f t="shared" si="21"/>
        <v>0</v>
      </c>
      <c r="S27" s="37">
        <f t="shared" si="21"/>
        <v>0</v>
      </c>
      <c r="T27" s="37">
        <f t="shared" si="21"/>
        <v>0</v>
      </c>
      <c r="U27" s="37">
        <f t="shared" si="21"/>
        <v>0</v>
      </c>
      <c r="V27" s="37">
        <f t="shared" si="21"/>
        <v>0</v>
      </c>
      <c r="W27" s="37">
        <f t="shared" si="21"/>
        <v>0</v>
      </c>
      <c r="X27" s="37">
        <f t="shared" si="21"/>
        <v>0</v>
      </c>
      <c r="Y27" s="37">
        <f t="shared" si="21"/>
        <v>0</v>
      </c>
      <c r="Z27" s="37">
        <f t="shared" si="21"/>
        <v>0</v>
      </c>
      <c r="AA27" s="37">
        <f t="shared" si="21"/>
        <v>0</v>
      </c>
      <c r="AB27" s="37">
        <f t="shared" si="21"/>
        <v>0</v>
      </c>
      <c r="AC27" s="37">
        <f t="shared" si="21"/>
        <v>0</v>
      </c>
      <c r="AD27" s="37">
        <f t="shared" si="21"/>
        <v>0</v>
      </c>
      <c r="AE27" s="37">
        <f t="shared" si="21"/>
        <v>0</v>
      </c>
      <c r="AF27" s="37">
        <f t="shared" si="21"/>
        <v>0</v>
      </c>
      <c r="AG27" s="37">
        <f t="shared" si="21"/>
        <v>0</v>
      </c>
      <c r="AH27" s="37">
        <f t="shared" si="21"/>
        <v>0</v>
      </c>
      <c r="AI27" s="37">
        <f t="shared" si="21"/>
        <v>0</v>
      </c>
      <c r="AJ27" s="37">
        <f t="shared" si="21"/>
        <v>0</v>
      </c>
      <c r="AK27" s="37">
        <f t="shared" si="21"/>
        <v>0</v>
      </c>
      <c r="AL27" s="37">
        <f t="shared" si="21"/>
        <v>0</v>
      </c>
      <c r="AM27" s="37">
        <f t="shared" si="21"/>
        <v>0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1.7604790419161673E-2</v>
      </c>
      <c r="D30" s="37">
        <f t="shared" si="23"/>
        <v>1.7604790419161673E-2</v>
      </c>
      <c r="E30" s="37">
        <f t="shared" si="23"/>
        <v>5.2814371257485032E-2</v>
      </c>
      <c r="F30" s="37">
        <f t="shared" si="23"/>
        <v>8.8023952095808392E-2</v>
      </c>
      <c r="G30" s="37">
        <f t="shared" si="23"/>
        <v>0.12616766467065868</v>
      </c>
      <c r="H30" s="37">
        <f t="shared" si="23"/>
        <v>0.18191616766467064</v>
      </c>
      <c r="I30" s="37">
        <f t="shared" si="23"/>
        <v>0.23179640718562874</v>
      </c>
      <c r="J30" s="37">
        <f t="shared" si="23"/>
        <v>0.23179640718562874</v>
      </c>
      <c r="K30" s="37">
        <f t="shared" si="23"/>
        <v>0.28461077844311378</v>
      </c>
      <c r="L30" s="37">
        <f t="shared" si="23"/>
        <v>0.28461077844311378</v>
      </c>
      <c r="M30" s="37">
        <f t="shared" si="23"/>
        <v>0.29341317365269459</v>
      </c>
      <c r="N30" s="37">
        <f t="shared" si="23"/>
        <v>0.29341317365269459</v>
      </c>
      <c r="O30" s="37">
        <f t="shared" si="23"/>
        <v>0.29341317365269459</v>
      </c>
      <c r="P30" s="37">
        <f t="shared" si="23"/>
        <v>0.29341317365269459</v>
      </c>
      <c r="Q30" s="37">
        <f t="shared" si="23"/>
        <v>0.29341317365269459</v>
      </c>
      <c r="R30" s="37">
        <f t="shared" si="23"/>
        <v>0.29341317365269459</v>
      </c>
      <c r="S30" s="37">
        <f t="shared" si="23"/>
        <v>0.29341317365269459</v>
      </c>
      <c r="T30" s="37">
        <f t="shared" si="23"/>
        <v>0.29341317365269459</v>
      </c>
      <c r="U30" s="37">
        <f t="shared" si="23"/>
        <v>0.29341317365269459</v>
      </c>
      <c r="V30" s="37">
        <f t="shared" si="23"/>
        <v>0.29341317365269459</v>
      </c>
      <c r="W30" s="37">
        <f t="shared" si="23"/>
        <v>0.29341317365269459</v>
      </c>
      <c r="X30" s="37">
        <f t="shared" si="23"/>
        <v>0.29341317365269459</v>
      </c>
      <c r="Y30" s="37">
        <f t="shared" si="23"/>
        <v>0.29341317365269459</v>
      </c>
      <c r="Z30" s="37">
        <f t="shared" si="23"/>
        <v>0.29341317365269459</v>
      </c>
      <c r="AA30" s="37">
        <f t="shared" si="23"/>
        <v>0.29341317365269459</v>
      </c>
      <c r="AB30" s="37">
        <f t="shared" si="23"/>
        <v>0.29341317365269459</v>
      </c>
      <c r="AC30" s="37">
        <f t="shared" si="23"/>
        <v>0.29341317365269459</v>
      </c>
      <c r="AD30" s="37">
        <f t="shared" si="23"/>
        <v>0.28461077844311378</v>
      </c>
      <c r="AE30" s="37">
        <f t="shared" si="23"/>
        <v>0.28461077844311378</v>
      </c>
      <c r="AF30" s="37">
        <f t="shared" si="23"/>
        <v>0.23179640718562874</v>
      </c>
      <c r="AG30" s="37">
        <f t="shared" si="23"/>
        <v>0.23179640718562874</v>
      </c>
      <c r="AH30" s="37">
        <f t="shared" si="23"/>
        <v>0.18191616766467064</v>
      </c>
      <c r="AI30" s="37">
        <f t="shared" si="23"/>
        <v>0.12616766467065868</v>
      </c>
      <c r="AJ30" s="37">
        <f t="shared" si="23"/>
        <v>8.8023952095808392E-2</v>
      </c>
      <c r="AK30" s="37">
        <f t="shared" si="23"/>
        <v>5.2814371257485032E-2</v>
      </c>
      <c r="AL30" s="37">
        <f t="shared" si="23"/>
        <v>1.7604790419161673E-2</v>
      </c>
      <c r="AM30" s="37">
        <f t="shared" si="23"/>
        <v>1.7604790419161673E-2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1.0479041916167666E-2</v>
      </c>
      <c r="D31" s="37">
        <f t="shared" si="24"/>
        <v>1.0479041916167666E-2</v>
      </c>
      <c r="E31" s="37">
        <f t="shared" si="24"/>
        <v>3.1437125748502999E-2</v>
      </c>
      <c r="F31" s="37">
        <f t="shared" si="24"/>
        <v>5.2395209580838313E-2</v>
      </c>
      <c r="G31" s="37">
        <f t="shared" si="24"/>
        <v>7.1257485029940129E-2</v>
      </c>
      <c r="H31" s="37">
        <f t="shared" si="24"/>
        <v>0.10269461077844312</v>
      </c>
      <c r="I31" s="37">
        <f t="shared" si="24"/>
        <v>0.1341317365269461</v>
      </c>
      <c r="J31" s="37">
        <f t="shared" si="24"/>
        <v>0.1341317365269461</v>
      </c>
      <c r="K31" s="37">
        <f t="shared" si="24"/>
        <v>0.16347305389221556</v>
      </c>
      <c r="L31" s="37">
        <f t="shared" si="24"/>
        <v>0.16347305389221556</v>
      </c>
      <c r="M31" s="37">
        <f t="shared" si="24"/>
        <v>0.20748502994011975</v>
      </c>
      <c r="N31" s="37">
        <f t="shared" si="24"/>
        <v>0.20748502994011975</v>
      </c>
      <c r="O31" s="37">
        <f t="shared" si="24"/>
        <v>0.20748502994011975</v>
      </c>
      <c r="P31" s="37">
        <f t="shared" si="24"/>
        <v>0.20748502994011975</v>
      </c>
      <c r="Q31" s="37">
        <f t="shared" si="24"/>
        <v>0.20748502994011975</v>
      </c>
      <c r="R31" s="37">
        <f t="shared" si="24"/>
        <v>0.20748502994011975</v>
      </c>
      <c r="S31" s="37">
        <f t="shared" si="24"/>
        <v>0.20748502994011975</v>
      </c>
      <c r="T31" s="37">
        <f t="shared" si="24"/>
        <v>0.20748502994011975</v>
      </c>
      <c r="U31" s="37">
        <f t="shared" si="24"/>
        <v>0.20748502994011975</v>
      </c>
      <c r="V31" s="37">
        <f t="shared" si="24"/>
        <v>0.20748502994011975</v>
      </c>
      <c r="W31" s="37">
        <f t="shared" si="24"/>
        <v>0.20748502994011975</v>
      </c>
      <c r="X31" s="37">
        <f t="shared" si="24"/>
        <v>0.20748502994011975</v>
      </c>
      <c r="Y31" s="37">
        <f t="shared" si="24"/>
        <v>0.20748502994011975</v>
      </c>
      <c r="Z31" s="37">
        <f t="shared" si="24"/>
        <v>0.20748502994011975</v>
      </c>
      <c r="AA31" s="37">
        <f t="shared" si="24"/>
        <v>0.20748502994011975</v>
      </c>
      <c r="AB31" s="37">
        <f t="shared" si="24"/>
        <v>0.20748502994011975</v>
      </c>
      <c r="AC31" s="37">
        <f t="shared" si="24"/>
        <v>0.20748502994011975</v>
      </c>
      <c r="AD31" s="37">
        <f t="shared" si="24"/>
        <v>0.16347305389221556</v>
      </c>
      <c r="AE31" s="37">
        <f t="shared" si="24"/>
        <v>0.16347305389221556</v>
      </c>
      <c r="AF31" s="37">
        <f t="shared" si="24"/>
        <v>0.1341317365269461</v>
      </c>
      <c r="AG31" s="37">
        <f t="shared" si="24"/>
        <v>0.1341317365269461</v>
      </c>
      <c r="AH31" s="37">
        <f t="shared" si="24"/>
        <v>0.10269461077844312</v>
      </c>
      <c r="AI31" s="37">
        <f t="shared" si="24"/>
        <v>7.1257485029940129E-2</v>
      </c>
      <c r="AJ31" s="37">
        <f t="shared" si="24"/>
        <v>5.2395209580838313E-2</v>
      </c>
      <c r="AK31" s="37">
        <f t="shared" si="24"/>
        <v>3.1437125748502999E-2</v>
      </c>
      <c r="AL31" s="37">
        <f t="shared" si="24"/>
        <v>1.0479041916167666E-2</v>
      </c>
      <c r="AM31" s="37">
        <f t="shared" si="24"/>
        <v>1.0479041916167666E-2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1.0059880239520957E-2</v>
      </c>
      <c r="D32" s="37">
        <f t="shared" si="25"/>
        <v>1.0059880239520957E-2</v>
      </c>
      <c r="E32" s="37">
        <f t="shared" si="25"/>
        <v>2.7664670658682632E-2</v>
      </c>
      <c r="F32" s="37">
        <f t="shared" si="25"/>
        <v>4.7784431137724556E-2</v>
      </c>
      <c r="G32" s="37">
        <f t="shared" si="25"/>
        <v>6.7904191616766474E-2</v>
      </c>
      <c r="H32" s="37">
        <f t="shared" si="25"/>
        <v>9.3053892215568867E-2</v>
      </c>
      <c r="I32" s="37">
        <f t="shared" si="25"/>
        <v>0.12323353293413174</v>
      </c>
      <c r="J32" s="37">
        <f t="shared" si="25"/>
        <v>0.12323353293413174</v>
      </c>
      <c r="K32" s="37">
        <f t="shared" si="25"/>
        <v>0.15089820359281439</v>
      </c>
      <c r="L32" s="37">
        <f t="shared" si="25"/>
        <v>0.15089820359281439</v>
      </c>
      <c r="M32" s="37">
        <f t="shared" si="25"/>
        <v>0.19616766467065869</v>
      </c>
      <c r="N32" s="37">
        <f t="shared" si="25"/>
        <v>0.19616766467065869</v>
      </c>
      <c r="O32" s="37">
        <f t="shared" si="25"/>
        <v>0.19616766467065869</v>
      </c>
      <c r="P32" s="37">
        <f t="shared" si="25"/>
        <v>0.19616766467065869</v>
      </c>
      <c r="Q32" s="37">
        <f t="shared" si="25"/>
        <v>0.19616766467065869</v>
      </c>
      <c r="R32" s="37">
        <f t="shared" si="25"/>
        <v>0.19616766467065869</v>
      </c>
      <c r="S32" s="37">
        <f t="shared" si="25"/>
        <v>0.19616766467065869</v>
      </c>
      <c r="T32" s="37">
        <f t="shared" si="25"/>
        <v>0.19616766467065869</v>
      </c>
      <c r="U32" s="37">
        <f t="shared" si="25"/>
        <v>0.19616766467065869</v>
      </c>
      <c r="V32" s="37">
        <f t="shared" si="25"/>
        <v>0.19616766467065869</v>
      </c>
      <c r="W32" s="37">
        <f t="shared" si="25"/>
        <v>0.19616766467065869</v>
      </c>
      <c r="X32" s="37">
        <f t="shared" si="25"/>
        <v>0.19616766467065869</v>
      </c>
      <c r="Y32" s="37">
        <f t="shared" si="25"/>
        <v>0.19616766467065869</v>
      </c>
      <c r="Z32" s="37">
        <f t="shared" si="25"/>
        <v>0.19616766467065869</v>
      </c>
      <c r="AA32" s="37">
        <f t="shared" si="25"/>
        <v>0.19616766467065869</v>
      </c>
      <c r="AB32" s="37">
        <f t="shared" si="25"/>
        <v>0.19616766467065869</v>
      </c>
      <c r="AC32" s="37">
        <f t="shared" si="25"/>
        <v>0.19616766467065869</v>
      </c>
      <c r="AD32" s="37">
        <f t="shared" si="25"/>
        <v>0.15089820359281439</v>
      </c>
      <c r="AE32" s="37">
        <f t="shared" si="25"/>
        <v>0.15089820359281439</v>
      </c>
      <c r="AF32" s="37">
        <f t="shared" si="25"/>
        <v>0.12323353293413174</v>
      </c>
      <c r="AG32" s="37">
        <f t="shared" si="25"/>
        <v>0.12323353293413174</v>
      </c>
      <c r="AH32" s="37">
        <f t="shared" si="25"/>
        <v>9.3053892215568867E-2</v>
      </c>
      <c r="AI32" s="37">
        <f t="shared" si="25"/>
        <v>6.7904191616766474E-2</v>
      </c>
      <c r="AJ32" s="37">
        <f t="shared" si="25"/>
        <v>4.7784431137724556E-2</v>
      </c>
      <c r="AK32" s="37">
        <f t="shared" si="25"/>
        <v>2.7664670658682632E-2</v>
      </c>
      <c r="AL32" s="37">
        <f t="shared" si="25"/>
        <v>1.0059880239520957E-2</v>
      </c>
      <c r="AM32" s="37">
        <f t="shared" si="25"/>
        <v>1.0059880239520957E-2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8.8023952095808364E-3</v>
      </c>
      <c r="D33" s="37">
        <f t="shared" si="26"/>
        <v>8.8023952095808364E-3</v>
      </c>
      <c r="E33" s="37">
        <f t="shared" si="26"/>
        <v>2.3473053892215566E-2</v>
      </c>
      <c r="F33" s="37">
        <f t="shared" si="26"/>
        <v>3.8143712574850303E-2</v>
      </c>
      <c r="G33" s="37">
        <f t="shared" si="26"/>
        <v>5.2814371257485032E-2</v>
      </c>
      <c r="H33" s="37">
        <f t="shared" si="26"/>
        <v>7.6287425149700605E-2</v>
      </c>
      <c r="I33" s="37">
        <f t="shared" si="26"/>
        <v>9.9760479041916178E-2</v>
      </c>
      <c r="J33" s="37">
        <f t="shared" si="26"/>
        <v>9.9760479041916178E-2</v>
      </c>
      <c r="K33" s="37">
        <f t="shared" si="26"/>
        <v>0.12323353293413174</v>
      </c>
      <c r="L33" s="37">
        <f t="shared" si="26"/>
        <v>0.12323353293413174</v>
      </c>
      <c r="M33" s="37">
        <f t="shared" si="26"/>
        <v>0.15550898203592814</v>
      </c>
      <c r="N33" s="37">
        <f t="shared" si="26"/>
        <v>0.15550898203592814</v>
      </c>
      <c r="O33" s="37">
        <f t="shared" si="26"/>
        <v>0.15550898203592814</v>
      </c>
      <c r="P33" s="37">
        <f t="shared" si="26"/>
        <v>0.15550898203592814</v>
      </c>
      <c r="Q33" s="37">
        <f t="shared" si="26"/>
        <v>0.15550898203592814</v>
      </c>
      <c r="R33" s="37">
        <f t="shared" si="26"/>
        <v>0.15550898203592814</v>
      </c>
      <c r="S33" s="37">
        <f t="shared" si="26"/>
        <v>0.15550898203592814</v>
      </c>
      <c r="T33" s="37">
        <f t="shared" si="26"/>
        <v>0.15550898203592814</v>
      </c>
      <c r="U33" s="37">
        <f t="shared" si="26"/>
        <v>0.15550898203592814</v>
      </c>
      <c r="V33" s="37">
        <f t="shared" si="26"/>
        <v>0.15550898203592814</v>
      </c>
      <c r="W33" s="37">
        <f t="shared" si="26"/>
        <v>0.15550898203592814</v>
      </c>
      <c r="X33" s="37">
        <f t="shared" si="26"/>
        <v>0.15550898203592814</v>
      </c>
      <c r="Y33" s="37">
        <f t="shared" si="26"/>
        <v>0.15550898203592814</v>
      </c>
      <c r="Z33" s="37">
        <f t="shared" si="26"/>
        <v>0.15550898203592814</v>
      </c>
      <c r="AA33" s="37">
        <f t="shared" si="26"/>
        <v>0.15550898203592814</v>
      </c>
      <c r="AB33" s="37">
        <f t="shared" si="26"/>
        <v>0.15550898203592814</v>
      </c>
      <c r="AC33" s="37">
        <f t="shared" si="26"/>
        <v>0.15550898203592814</v>
      </c>
      <c r="AD33" s="37">
        <f t="shared" si="26"/>
        <v>0.12323353293413174</v>
      </c>
      <c r="AE33" s="37">
        <f t="shared" si="26"/>
        <v>0.12323353293413174</v>
      </c>
      <c r="AF33" s="37">
        <f t="shared" si="26"/>
        <v>9.9760479041916178E-2</v>
      </c>
      <c r="AG33" s="37">
        <f t="shared" si="26"/>
        <v>9.9760479041916178E-2</v>
      </c>
      <c r="AH33" s="37">
        <f t="shared" si="26"/>
        <v>7.6287425149700605E-2</v>
      </c>
      <c r="AI33" s="37">
        <f t="shared" si="26"/>
        <v>5.2814371257485032E-2</v>
      </c>
      <c r="AJ33" s="37">
        <f t="shared" si="26"/>
        <v>3.8143712574850303E-2</v>
      </c>
      <c r="AK33" s="37">
        <f t="shared" si="26"/>
        <v>2.3473053892215566E-2</v>
      </c>
      <c r="AL33" s="37">
        <f t="shared" si="26"/>
        <v>8.8023952095808364E-3</v>
      </c>
      <c r="AM33" s="37">
        <f t="shared" si="26"/>
        <v>8.8023952095808364E-3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0</v>
      </c>
      <c r="D34" s="37">
        <f t="shared" si="27"/>
        <v>0</v>
      </c>
      <c r="E34" s="37">
        <f t="shared" si="27"/>
        <v>1.3413173652694612E-2</v>
      </c>
      <c r="F34" s="37">
        <f t="shared" si="27"/>
        <v>2.3473053892215569E-2</v>
      </c>
      <c r="G34" s="37">
        <f t="shared" si="27"/>
        <v>3.3532934131736525E-2</v>
      </c>
      <c r="H34" s="37">
        <f t="shared" si="27"/>
        <v>5.0299401197604787E-2</v>
      </c>
      <c r="I34" s="37">
        <f t="shared" si="27"/>
        <v>6.3712574850299394E-2</v>
      </c>
      <c r="J34" s="37">
        <f t="shared" si="27"/>
        <v>6.3712574850299394E-2</v>
      </c>
      <c r="K34" s="37">
        <f t="shared" si="27"/>
        <v>7.7125748502994002E-2</v>
      </c>
      <c r="L34" s="37">
        <f t="shared" si="27"/>
        <v>7.7125748502994002E-2</v>
      </c>
      <c r="M34" s="37">
        <f t="shared" si="27"/>
        <v>9.7245508982035933E-2</v>
      </c>
      <c r="N34" s="37">
        <f t="shared" si="27"/>
        <v>9.7245508982035933E-2</v>
      </c>
      <c r="O34" s="37">
        <f t="shared" si="27"/>
        <v>9.7245508982035933E-2</v>
      </c>
      <c r="P34" s="37">
        <f t="shared" si="27"/>
        <v>9.7245508982035933E-2</v>
      </c>
      <c r="Q34" s="37">
        <f t="shared" si="27"/>
        <v>9.7245508982035933E-2</v>
      </c>
      <c r="R34" s="37">
        <f t="shared" si="27"/>
        <v>9.7245508982035933E-2</v>
      </c>
      <c r="S34" s="37">
        <f t="shared" si="27"/>
        <v>9.7245508982035933E-2</v>
      </c>
      <c r="T34" s="37">
        <f t="shared" si="27"/>
        <v>9.7245508982035933E-2</v>
      </c>
      <c r="U34" s="37">
        <f t="shared" si="27"/>
        <v>9.7245508982035933E-2</v>
      </c>
      <c r="V34" s="37">
        <f t="shared" si="27"/>
        <v>9.7245508982035933E-2</v>
      </c>
      <c r="W34" s="37">
        <f t="shared" si="27"/>
        <v>9.7245508982035933E-2</v>
      </c>
      <c r="X34" s="37">
        <f t="shared" si="27"/>
        <v>9.7245508982035933E-2</v>
      </c>
      <c r="Y34" s="37">
        <f t="shared" si="27"/>
        <v>9.7245508982035933E-2</v>
      </c>
      <c r="Z34" s="37">
        <f t="shared" si="27"/>
        <v>9.7245508982035933E-2</v>
      </c>
      <c r="AA34" s="37">
        <f t="shared" si="27"/>
        <v>9.7245508982035933E-2</v>
      </c>
      <c r="AB34" s="37">
        <f t="shared" si="27"/>
        <v>9.7245508982035933E-2</v>
      </c>
      <c r="AC34" s="37">
        <f t="shared" si="27"/>
        <v>9.7245508982035933E-2</v>
      </c>
      <c r="AD34" s="37">
        <f t="shared" si="27"/>
        <v>7.7125748502994002E-2</v>
      </c>
      <c r="AE34" s="37">
        <f t="shared" si="27"/>
        <v>7.7125748502994002E-2</v>
      </c>
      <c r="AF34" s="37">
        <f t="shared" si="27"/>
        <v>6.3712574850299394E-2</v>
      </c>
      <c r="AG34" s="37">
        <f t="shared" si="27"/>
        <v>6.3712574850299394E-2</v>
      </c>
      <c r="AH34" s="37">
        <f t="shared" si="27"/>
        <v>5.0299401197604787E-2</v>
      </c>
      <c r="AI34" s="37">
        <f t="shared" si="27"/>
        <v>3.3532934131736525E-2</v>
      </c>
      <c r="AJ34" s="37">
        <f t="shared" si="27"/>
        <v>2.3473053892215569E-2</v>
      </c>
      <c r="AK34" s="37">
        <f t="shared" si="27"/>
        <v>1.3413173652694612E-2</v>
      </c>
      <c r="AL34" s="37">
        <f t="shared" si="27"/>
        <v>0</v>
      </c>
      <c r="AM34" s="37">
        <f t="shared" si="27"/>
        <v>0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0</v>
      </c>
      <c r="D35" s="37">
        <f t="shared" si="28"/>
        <v>0</v>
      </c>
      <c r="E35" s="37">
        <f t="shared" si="28"/>
        <v>0</v>
      </c>
      <c r="F35" s="37">
        <f t="shared" si="28"/>
        <v>0</v>
      </c>
      <c r="G35" s="37">
        <f t="shared" si="28"/>
        <v>0</v>
      </c>
      <c r="H35" s="37">
        <f t="shared" si="28"/>
        <v>0</v>
      </c>
      <c r="I35" s="37">
        <f t="shared" si="28"/>
        <v>0</v>
      </c>
      <c r="J35" s="37">
        <f t="shared" si="28"/>
        <v>0</v>
      </c>
      <c r="K35" s="37">
        <f t="shared" si="28"/>
        <v>0</v>
      </c>
      <c r="L35" s="37">
        <f t="shared" si="28"/>
        <v>0</v>
      </c>
      <c r="M35" s="37">
        <f t="shared" si="28"/>
        <v>0</v>
      </c>
      <c r="N35" s="37">
        <f t="shared" si="28"/>
        <v>0</v>
      </c>
      <c r="O35" s="37">
        <f t="shared" si="28"/>
        <v>0</v>
      </c>
      <c r="P35" s="37">
        <f t="shared" si="28"/>
        <v>0</v>
      </c>
      <c r="Q35" s="37">
        <f t="shared" si="28"/>
        <v>0</v>
      </c>
      <c r="R35" s="37">
        <f t="shared" si="28"/>
        <v>0</v>
      </c>
      <c r="S35" s="37">
        <f t="shared" si="28"/>
        <v>0</v>
      </c>
      <c r="T35" s="37">
        <f t="shared" si="28"/>
        <v>0</v>
      </c>
      <c r="U35" s="37">
        <f t="shared" si="28"/>
        <v>0</v>
      </c>
      <c r="V35" s="37">
        <f t="shared" si="28"/>
        <v>0</v>
      </c>
      <c r="W35" s="37">
        <f t="shared" si="28"/>
        <v>0</v>
      </c>
      <c r="X35" s="37">
        <f t="shared" si="28"/>
        <v>0</v>
      </c>
      <c r="Y35" s="37">
        <f t="shared" si="28"/>
        <v>0</v>
      </c>
      <c r="Z35" s="37">
        <f t="shared" si="28"/>
        <v>0</v>
      </c>
      <c r="AA35" s="37">
        <f t="shared" si="28"/>
        <v>0</v>
      </c>
      <c r="AB35" s="37">
        <f t="shared" si="28"/>
        <v>0</v>
      </c>
      <c r="AC35" s="37">
        <f t="shared" si="28"/>
        <v>0</v>
      </c>
      <c r="AD35" s="37">
        <f t="shared" si="28"/>
        <v>0</v>
      </c>
      <c r="AE35" s="37">
        <f t="shared" si="28"/>
        <v>0</v>
      </c>
      <c r="AF35" s="37">
        <f t="shared" si="28"/>
        <v>0</v>
      </c>
      <c r="AG35" s="37">
        <f t="shared" si="28"/>
        <v>0</v>
      </c>
      <c r="AH35" s="37">
        <f t="shared" si="28"/>
        <v>0</v>
      </c>
      <c r="AI35" s="37">
        <f t="shared" si="28"/>
        <v>0</v>
      </c>
      <c r="AJ35" s="37">
        <f t="shared" si="28"/>
        <v>0</v>
      </c>
      <c r="AK35" s="37">
        <f t="shared" si="28"/>
        <v>0</v>
      </c>
      <c r="AL35" s="37">
        <f t="shared" si="28"/>
        <v>0</v>
      </c>
      <c r="AM35" s="37">
        <f t="shared" si="28"/>
        <v>0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0</v>
      </c>
      <c r="D36" s="37">
        <f t="shared" si="29"/>
        <v>0</v>
      </c>
      <c r="E36" s="37">
        <f t="shared" si="29"/>
        <v>0</v>
      </c>
      <c r="F36" s="37">
        <f t="shared" si="29"/>
        <v>0</v>
      </c>
      <c r="G36" s="37">
        <f t="shared" si="29"/>
        <v>0</v>
      </c>
      <c r="H36" s="37">
        <f t="shared" si="29"/>
        <v>0</v>
      </c>
      <c r="I36" s="37">
        <f t="shared" si="29"/>
        <v>0</v>
      </c>
      <c r="J36" s="37">
        <f t="shared" si="29"/>
        <v>0</v>
      </c>
      <c r="K36" s="37">
        <f t="shared" si="29"/>
        <v>0</v>
      </c>
      <c r="L36" s="37">
        <f t="shared" si="29"/>
        <v>0</v>
      </c>
      <c r="M36" s="37">
        <f t="shared" si="29"/>
        <v>0</v>
      </c>
      <c r="N36" s="37">
        <f t="shared" si="29"/>
        <v>0</v>
      </c>
      <c r="O36" s="37">
        <f t="shared" si="29"/>
        <v>0</v>
      </c>
      <c r="P36" s="37">
        <f t="shared" si="29"/>
        <v>0</v>
      </c>
      <c r="Q36" s="37">
        <f t="shared" si="29"/>
        <v>0</v>
      </c>
      <c r="R36" s="37">
        <f t="shared" si="29"/>
        <v>0</v>
      </c>
      <c r="S36" s="37">
        <f t="shared" si="29"/>
        <v>0</v>
      </c>
      <c r="T36" s="37">
        <f t="shared" si="29"/>
        <v>0</v>
      </c>
      <c r="U36" s="37">
        <f t="shared" si="29"/>
        <v>0</v>
      </c>
      <c r="V36" s="37">
        <f t="shared" si="29"/>
        <v>0</v>
      </c>
      <c r="W36" s="37">
        <f t="shared" si="29"/>
        <v>0</v>
      </c>
      <c r="X36" s="37">
        <f t="shared" si="29"/>
        <v>0</v>
      </c>
      <c r="Y36" s="37">
        <f t="shared" si="29"/>
        <v>0</v>
      </c>
      <c r="Z36" s="37">
        <f t="shared" si="29"/>
        <v>0</v>
      </c>
      <c r="AA36" s="37">
        <f t="shared" si="29"/>
        <v>0</v>
      </c>
      <c r="AB36" s="37">
        <f t="shared" si="29"/>
        <v>0</v>
      </c>
      <c r="AC36" s="37">
        <f t="shared" si="29"/>
        <v>0</v>
      </c>
      <c r="AD36" s="37">
        <f t="shared" si="29"/>
        <v>0</v>
      </c>
      <c r="AE36" s="37">
        <f t="shared" si="29"/>
        <v>0</v>
      </c>
      <c r="AF36" s="37">
        <f t="shared" si="29"/>
        <v>0</v>
      </c>
      <c r="AG36" s="37">
        <f t="shared" si="29"/>
        <v>0</v>
      </c>
      <c r="AH36" s="37">
        <f t="shared" si="29"/>
        <v>0</v>
      </c>
      <c r="AI36" s="37">
        <f t="shared" si="29"/>
        <v>0</v>
      </c>
      <c r="AJ36" s="37">
        <f t="shared" si="29"/>
        <v>0</v>
      </c>
      <c r="AK36" s="37">
        <f t="shared" si="29"/>
        <v>0</v>
      </c>
      <c r="AL36" s="37">
        <f t="shared" si="29"/>
        <v>0</v>
      </c>
      <c r="AM36" s="37">
        <f t="shared" si="29"/>
        <v>0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4.6946107784431132E-2</v>
      </c>
      <c r="D38" s="37">
        <f t="shared" si="31"/>
        <v>4.6946107784431132E-2</v>
      </c>
      <c r="E38" s="37">
        <f t="shared" si="31"/>
        <v>0.14880239520958086</v>
      </c>
      <c r="F38" s="37">
        <f t="shared" si="31"/>
        <v>0.24982035928143714</v>
      </c>
      <c r="G38" s="37">
        <f t="shared" si="31"/>
        <v>0.35167664670658683</v>
      </c>
      <c r="H38" s="37">
        <f t="shared" si="31"/>
        <v>0.50425149700598804</v>
      </c>
      <c r="I38" s="37">
        <f t="shared" si="31"/>
        <v>0.65263473053892218</v>
      </c>
      <c r="J38" s="37">
        <f t="shared" si="31"/>
        <v>0.65263473053892218</v>
      </c>
      <c r="K38" s="37">
        <f t="shared" si="31"/>
        <v>0.79934131736526948</v>
      </c>
      <c r="L38" s="37">
        <f t="shared" si="31"/>
        <v>0.79934131736526948</v>
      </c>
      <c r="M38" s="37">
        <f t="shared" si="31"/>
        <v>0.94982035928143715</v>
      </c>
      <c r="N38" s="37">
        <f t="shared" si="31"/>
        <v>0.94982035928143715</v>
      </c>
      <c r="O38" s="37">
        <f t="shared" si="31"/>
        <v>0.94982035928143715</v>
      </c>
      <c r="P38" s="37">
        <f t="shared" si="31"/>
        <v>0.94982035928143715</v>
      </c>
      <c r="Q38" s="37">
        <f t="shared" si="31"/>
        <v>0.94982035928143715</v>
      </c>
      <c r="R38" s="37">
        <f t="shared" si="31"/>
        <v>0.94982035928143715</v>
      </c>
      <c r="S38" s="37">
        <f t="shared" si="31"/>
        <v>0.94982035928143715</v>
      </c>
      <c r="T38" s="37">
        <f t="shared" si="31"/>
        <v>0.94982035928143715</v>
      </c>
      <c r="U38" s="37">
        <f t="shared" si="31"/>
        <v>0.94982035928143715</v>
      </c>
      <c r="V38" s="37">
        <f t="shared" si="31"/>
        <v>0.94982035928143715</v>
      </c>
      <c r="W38" s="37">
        <f t="shared" si="31"/>
        <v>0.94982035928143715</v>
      </c>
      <c r="X38" s="37">
        <f t="shared" si="31"/>
        <v>0.94982035928143715</v>
      </c>
      <c r="Y38" s="37">
        <f t="shared" si="31"/>
        <v>0.94982035928143715</v>
      </c>
      <c r="Z38" s="37">
        <f t="shared" si="31"/>
        <v>0.94982035928143715</v>
      </c>
      <c r="AA38" s="37">
        <f t="shared" si="31"/>
        <v>0.94982035928143715</v>
      </c>
      <c r="AB38" s="37">
        <f t="shared" si="31"/>
        <v>0.94982035928143715</v>
      </c>
      <c r="AC38" s="37">
        <f t="shared" si="31"/>
        <v>0.94982035928143715</v>
      </c>
      <c r="AD38" s="37">
        <f t="shared" si="31"/>
        <v>0.79934131736526948</v>
      </c>
      <c r="AE38" s="37">
        <f t="shared" si="31"/>
        <v>0.79934131736526948</v>
      </c>
      <c r="AF38" s="37">
        <f t="shared" si="31"/>
        <v>0.65263473053892218</v>
      </c>
      <c r="AG38" s="37">
        <f t="shared" si="31"/>
        <v>0.65263473053892218</v>
      </c>
      <c r="AH38" s="37">
        <f t="shared" si="31"/>
        <v>0.50425149700598804</v>
      </c>
      <c r="AI38" s="37">
        <f t="shared" si="31"/>
        <v>0.35167664670658683</v>
      </c>
      <c r="AJ38" s="37">
        <f t="shared" si="31"/>
        <v>0.24982035928143714</v>
      </c>
      <c r="AK38" s="37">
        <f t="shared" si="31"/>
        <v>0.14880239520958086</v>
      </c>
      <c r="AL38" s="37">
        <f t="shared" si="31"/>
        <v>4.6946107784431132E-2</v>
      </c>
      <c r="AM38" s="37">
        <f t="shared" si="31"/>
        <v>4.6946107784431132E-2</v>
      </c>
      <c r="AN38" s="37">
        <f t="shared" si="31"/>
        <v>0</v>
      </c>
      <c r="AO38" s="37">
        <f>SUM(B38:AN38)</f>
        <v>24.651736526946102</v>
      </c>
    </row>
    <row r="39" spans="1:41" ht="13.5" thickBot="1" x14ac:dyDescent="0.25">
      <c r="A39" s="62"/>
      <c r="B39" s="37"/>
      <c r="C39" s="37"/>
      <c r="D39" s="330">
        <f>AVERAGE(D38:H38)</f>
        <v>0.26029940119760481</v>
      </c>
      <c r="E39" s="331"/>
      <c r="F39" s="331"/>
      <c r="G39" s="331"/>
      <c r="H39" s="332"/>
      <c r="I39" s="330">
        <f>AVERAGE(I38:M38)</f>
        <v>0.77075449101796401</v>
      </c>
      <c r="J39" s="331"/>
      <c r="K39" s="331"/>
      <c r="L39" s="331"/>
      <c r="M39" s="332"/>
      <c r="N39" s="330">
        <f>AVERAGE(N38:R38)</f>
        <v>0.94982035928143715</v>
      </c>
      <c r="O39" s="331"/>
      <c r="P39" s="331"/>
      <c r="Q39" s="331"/>
      <c r="R39" s="332"/>
      <c r="S39" s="330">
        <f>AVERAGE(S38:W38)</f>
        <v>0.94982035928143715</v>
      </c>
      <c r="T39" s="331"/>
      <c r="U39" s="331"/>
      <c r="V39" s="331"/>
      <c r="W39" s="332"/>
      <c r="X39" s="330">
        <f>AVERAGE(X38:AB38)</f>
        <v>0.94982035928143715</v>
      </c>
      <c r="Y39" s="331"/>
      <c r="Z39" s="331"/>
      <c r="AA39" s="331"/>
      <c r="AB39" s="332"/>
      <c r="AC39" s="330">
        <f>AVERAGE(AC38:AG38)</f>
        <v>0.77075449101796401</v>
      </c>
      <c r="AD39" s="331"/>
      <c r="AE39" s="331"/>
      <c r="AF39" s="331"/>
      <c r="AG39" s="332"/>
      <c r="AH39" s="330">
        <f>AVERAGE(AH38:AL38)</f>
        <v>0.26029940119760481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7</v>
      </c>
      <c r="B41" s="63">
        <f>'Pattern Design'!C29</f>
        <v>0</v>
      </c>
      <c r="C41" s="63">
        <f>'Pattern Design'!D29</f>
        <v>6</v>
      </c>
      <c r="D41" s="63">
        <f>'Pattern Design'!E29</f>
        <v>6</v>
      </c>
      <c r="E41" s="63">
        <f>'Pattern Design'!F29</f>
        <v>18</v>
      </c>
      <c r="F41" s="63">
        <f>'Pattern Design'!G29</f>
        <v>30</v>
      </c>
      <c r="G41" s="63">
        <f>'Pattern Design'!H29</f>
        <v>43</v>
      </c>
      <c r="H41" s="63">
        <f>'Pattern Design'!I29</f>
        <v>62</v>
      </c>
      <c r="I41" s="63">
        <f>'Pattern Design'!J29</f>
        <v>79</v>
      </c>
      <c r="J41" s="63">
        <f>'Pattern Design'!K29</f>
        <v>79</v>
      </c>
      <c r="K41" s="63">
        <f>'Pattern Design'!L29</f>
        <v>97</v>
      </c>
      <c r="L41" s="63">
        <f>'Pattern Design'!M29</f>
        <v>97</v>
      </c>
      <c r="M41" s="63">
        <f>'Pattern Design'!N29</f>
        <v>100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100</v>
      </c>
      <c r="AD41" s="63">
        <f>'Pattern Design'!AE29</f>
        <v>97</v>
      </c>
      <c r="AE41" s="63">
        <f>'Pattern Design'!AF29</f>
        <v>97</v>
      </c>
      <c r="AF41" s="63">
        <f>'Pattern Design'!AG29</f>
        <v>79</v>
      </c>
      <c r="AG41" s="63">
        <f>'Pattern Design'!AH29</f>
        <v>79</v>
      </c>
      <c r="AH41" s="63">
        <f>'Pattern Design'!AI29</f>
        <v>62</v>
      </c>
      <c r="AI41" s="63">
        <f>'Pattern Design'!AJ29</f>
        <v>43</v>
      </c>
      <c r="AJ41" s="63">
        <f>'Pattern Design'!AK29</f>
        <v>30</v>
      </c>
      <c r="AK41" s="63">
        <f>'Pattern Design'!AL29</f>
        <v>18</v>
      </c>
      <c r="AL41" s="63">
        <f>'Pattern Design'!AM29</f>
        <v>6</v>
      </c>
      <c r="AM41" s="63">
        <f>'Pattern Design'!AN29</f>
        <v>6</v>
      </c>
      <c r="AN41" s="63">
        <f>'Pattern Design'!AO29</f>
        <v>0</v>
      </c>
    </row>
    <row r="42" spans="1:41" x14ac:dyDescent="0.2">
      <c r="A42">
        <f>'Pattern Design'!K21</f>
        <v>12</v>
      </c>
      <c r="B42" s="63">
        <f>'Pattern Design'!C30</f>
        <v>0</v>
      </c>
      <c r="C42" s="63">
        <f>'Pattern Design'!D30</f>
        <v>5</v>
      </c>
      <c r="D42" s="63">
        <f>'Pattern Design'!E30</f>
        <v>5</v>
      </c>
      <c r="E42" s="63">
        <f>'Pattern Design'!F30</f>
        <v>15</v>
      </c>
      <c r="F42" s="63">
        <f>'Pattern Design'!G30</f>
        <v>25</v>
      </c>
      <c r="G42" s="63">
        <f>'Pattern Design'!H30</f>
        <v>34</v>
      </c>
      <c r="H42" s="63">
        <f>'Pattern Design'!I30</f>
        <v>49</v>
      </c>
      <c r="I42" s="63">
        <f>'Pattern Design'!J30</f>
        <v>64</v>
      </c>
      <c r="J42" s="63">
        <f>'Pattern Design'!K30</f>
        <v>64</v>
      </c>
      <c r="K42" s="63">
        <f>'Pattern Design'!L30</f>
        <v>78</v>
      </c>
      <c r="L42" s="63">
        <f>'Pattern Design'!M30</f>
        <v>78</v>
      </c>
      <c r="M42" s="63">
        <f>'Pattern Design'!N30</f>
        <v>99</v>
      </c>
      <c r="N42" s="63">
        <f>'Pattern Design'!O30</f>
        <v>99</v>
      </c>
      <c r="O42" s="63">
        <f>'Pattern Design'!P30</f>
        <v>99</v>
      </c>
      <c r="P42" s="63">
        <f>'Pattern Design'!Q30</f>
        <v>99</v>
      </c>
      <c r="Q42" s="63">
        <f>'Pattern Design'!R30</f>
        <v>99</v>
      </c>
      <c r="R42" s="63">
        <f>'Pattern Design'!S30</f>
        <v>99</v>
      </c>
      <c r="S42" s="63">
        <f>'Pattern Design'!T30</f>
        <v>99</v>
      </c>
      <c r="T42" s="63">
        <f>'Pattern Design'!U30</f>
        <v>99</v>
      </c>
      <c r="U42" s="63">
        <f>'Pattern Design'!V30</f>
        <v>99</v>
      </c>
      <c r="V42" s="63">
        <f>'Pattern Design'!W30</f>
        <v>99</v>
      </c>
      <c r="W42" s="63">
        <f>'Pattern Design'!X30</f>
        <v>99</v>
      </c>
      <c r="X42" s="63">
        <f>'Pattern Design'!Y30</f>
        <v>99</v>
      </c>
      <c r="Y42" s="63">
        <f>'Pattern Design'!Z30</f>
        <v>99</v>
      </c>
      <c r="Z42" s="63">
        <f>'Pattern Design'!AA30</f>
        <v>99</v>
      </c>
      <c r="AA42" s="63">
        <f>'Pattern Design'!AB30</f>
        <v>99</v>
      </c>
      <c r="AB42" s="63">
        <f>'Pattern Design'!AC30</f>
        <v>99</v>
      </c>
      <c r="AC42" s="63">
        <f>'Pattern Design'!AD30</f>
        <v>99</v>
      </c>
      <c r="AD42" s="63">
        <f>'Pattern Design'!AE30</f>
        <v>78</v>
      </c>
      <c r="AE42" s="63">
        <f>'Pattern Design'!AF30</f>
        <v>78</v>
      </c>
      <c r="AF42" s="63">
        <f>'Pattern Design'!AG30</f>
        <v>64</v>
      </c>
      <c r="AG42" s="63">
        <f>'Pattern Design'!AH30</f>
        <v>64</v>
      </c>
      <c r="AH42" s="63">
        <f>'Pattern Design'!AI30</f>
        <v>49</v>
      </c>
      <c r="AI42" s="63">
        <f>'Pattern Design'!AJ30</f>
        <v>34</v>
      </c>
      <c r="AJ42" s="63">
        <f>'Pattern Design'!AK30</f>
        <v>25</v>
      </c>
      <c r="AK42" s="63">
        <f>'Pattern Design'!AL30</f>
        <v>15</v>
      </c>
      <c r="AL42" s="63">
        <f>'Pattern Design'!AM30</f>
        <v>5</v>
      </c>
      <c r="AM42" s="63">
        <f>'Pattern Design'!AN30</f>
        <v>5</v>
      </c>
      <c r="AN42" s="63">
        <f>'Pattern Design'!AO30</f>
        <v>0</v>
      </c>
    </row>
    <row r="43" spans="1:41" x14ac:dyDescent="0.2">
      <c r="A43">
        <f>'Pattern Design'!O21</f>
        <v>18</v>
      </c>
      <c r="B43" s="63">
        <f>'Pattern Design'!C31</f>
        <v>0</v>
      </c>
      <c r="C43" s="63">
        <f>'Pattern Design'!D31</f>
        <v>4</v>
      </c>
      <c r="D43" s="63">
        <f>'Pattern Design'!E31</f>
        <v>4</v>
      </c>
      <c r="E43" s="63">
        <f>'Pattern Design'!F31</f>
        <v>11</v>
      </c>
      <c r="F43" s="63">
        <f>'Pattern Design'!G31</f>
        <v>19</v>
      </c>
      <c r="G43" s="63">
        <f>'Pattern Design'!H31</f>
        <v>27</v>
      </c>
      <c r="H43" s="63">
        <f>'Pattern Design'!I31</f>
        <v>37</v>
      </c>
      <c r="I43" s="63">
        <f>'Pattern Design'!J31</f>
        <v>49</v>
      </c>
      <c r="J43" s="63">
        <f>'Pattern Design'!K31</f>
        <v>49</v>
      </c>
      <c r="K43" s="63">
        <f>'Pattern Design'!L31</f>
        <v>60</v>
      </c>
      <c r="L43" s="63">
        <f>'Pattern Design'!M31</f>
        <v>60</v>
      </c>
      <c r="M43" s="63">
        <f>'Pattern Design'!N31</f>
        <v>78</v>
      </c>
      <c r="N43" s="63">
        <f>'Pattern Design'!O31</f>
        <v>78</v>
      </c>
      <c r="O43" s="63">
        <f>'Pattern Design'!P31</f>
        <v>78</v>
      </c>
      <c r="P43" s="63">
        <f>'Pattern Design'!Q31</f>
        <v>78</v>
      </c>
      <c r="Q43" s="63">
        <f>'Pattern Design'!R31</f>
        <v>78</v>
      </c>
      <c r="R43" s="63">
        <f>'Pattern Design'!S31</f>
        <v>78</v>
      </c>
      <c r="S43" s="63">
        <f>'Pattern Design'!T31</f>
        <v>78</v>
      </c>
      <c r="T43" s="63">
        <f>'Pattern Design'!U31</f>
        <v>78</v>
      </c>
      <c r="U43" s="63">
        <f>'Pattern Design'!V31</f>
        <v>78</v>
      </c>
      <c r="V43" s="63">
        <f>'Pattern Design'!W31</f>
        <v>78</v>
      </c>
      <c r="W43" s="63">
        <f>'Pattern Design'!X31</f>
        <v>78</v>
      </c>
      <c r="X43" s="63">
        <f>'Pattern Design'!Y31</f>
        <v>78</v>
      </c>
      <c r="Y43" s="63">
        <f>'Pattern Design'!Z31</f>
        <v>78</v>
      </c>
      <c r="Z43" s="63">
        <f>'Pattern Design'!AA31</f>
        <v>78</v>
      </c>
      <c r="AA43" s="63">
        <f>'Pattern Design'!AB31</f>
        <v>78</v>
      </c>
      <c r="AB43" s="63">
        <f>'Pattern Design'!AC31</f>
        <v>78</v>
      </c>
      <c r="AC43" s="63">
        <f>'Pattern Design'!AD31</f>
        <v>78</v>
      </c>
      <c r="AD43" s="63">
        <f>'Pattern Design'!AE31</f>
        <v>60</v>
      </c>
      <c r="AE43" s="63">
        <f>'Pattern Design'!AF31</f>
        <v>60</v>
      </c>
      <c r="AF43" s="63">
        <f>'Pattern Design'!AG31</f>
        <v>49</v>
      </c>
      <c r="AG43" s="63">
        <f>'Pattern Design'!AH31</f>
        <v>49</v>
      </c>
      <c r="AH43" s="63">
        <f>'Pattern Design'!AI31</f>
        <v>37</v>
      </c>
      <c r="AI43" s="63">
        <f>'Pattern Design'!AJ31</f>
        <v>27</v>
      </c>
      <c r="AJ43" s="63">
        <f>'Pattern Design'!AK31</f>
        <v>19</v>
      </c>
      <c r="AK43" s="63">
        <f>'Pattern Design'!AL31</f>
        <v>11</v>
      </c>
      <c r="AL43" s="63">
        <f>'Pattern Design'!AM31</f>
        <v>4</v>
      </c>
      <c r="AM43" s="63">
        <f>'Pattern Design'!AN31</f>
        <v>4</v>
      </c>
      <c r="AN43" s="63">
        <f>'Pattern Design'!AO31</f>
        <v>0</v>
      </c>
    </row>
    <row r="44" spans="1:41" x14ac:dyDescent="0.2">
      <c r="A44">
        <f>'Pattern Design'!S21</f>
        <v>25</v>
      </c>
      <c r="B44" s="63">
        <f>'Pattern Design'!C32</f>
        <v>0</v>
      </c>
      <c r="C44" s="63">
        <f>'Pattern Design'!D32</f>
        <v>3</v>
      </c>
      <c r="D44" s="63">
        <f>'Pattern Design'!E32</f>
        <v>3</v>
      </c>
      <c r="E44" s="63">
        <f>'Pattern Design'!F32</f>
        <v>8</v>
      </c>
      <c r="F44" s="63">
        <f>'Pattern Design'!G32</f>
        <v>13</v>
      </c>
      <c r="G44" s="63">
        <f>'Pattern Design'!H32</f>
        <v>18</v>
      </c>
      <c r="H44" s="63">
        <f>'Pattern Design'!I32</f>
        <v>26</v>
      </c>
      <c r="I44" s="63">
        <f>'Pattern Design'!J32</f>
        <v>34</v>
      </c>
      <c r="J44" s="63">
        <f>'Pattern Design'!K32</f>
        <v>34</v>
      </c>
      <c r="K44" s="63">
        <f>'Pattern Design'!L32</f>
        <v>42</v>
      </c>
      <c r="L44" s="63">
        <f>'Pattern Design'!M32</f>
        <v>42</v>
      </c>
      <c r="M44" s="63">
        <f>'Pattern Design'!N32</f>
        <v>53</v>
      </c>
      <c r="N44" s="63">
        <f>'Pattern Design'!O32</f>
        <v>53</v>
      </c>
      <c r="O44" s="63">
        <f>'Pattern Design'!P32</f>
        <v>53</v>
      </c>
      <c r="P44" s="63">
        <f>'Pattern Design'!Q32</f>
        <v>53</v>
      </c>
      <c r="Q44" s="63">
        <f>'Pattern Design'!R32</f>
        <v>53</v>
      </c>
      <c r="R44" s="63">
        <f>'Pattern Design'!S32</f>
        <v>53</v>
      </c>
      <c r="S44" s="63">
        <f>'Pattern Design'!T32</f>
        <v>53</v>
      </c>
      <c r="T44" s="63">
        <f>'Pattern Design'!U32</f>
        <v>53</v>
      </c>
      <c r="U44" s="63">
        <f>'Pattern Design'!V32</f>
        <v>53</v>
      </c>
      <c r="V44" s="63">
        <f>'Pattern Design'!W32</f>
        <v>53</v>
      </c>
      <c r="W44" s="63">
        <f>'Pattern Design'!X32</f>
        <v>53</v>
      </c>
      <c r="X44" s="63">
        <f>'Pattern Design'!Y32</f>
        <v>53</v>
      </c>
      <c r="Y44" s="63">
        <f>'Pattern Design'!Z32</f>
        <v>53</v>
      </c>
      <c r="Z44" s="63">
        <f>'Pattern Design'!AA32</f>
        <v>53</v>
      </c>
      <c r="AA44" s="63">
        <f>'Pattern Design'!AB32</f>
        <v>53</v>
      </c>
      <c r="AB44" s="63">
        <f>'Pattern Design'!AC32</f>
        <v>53</v>
      </c>
      <c r="AC44" s="63">
        <f>'Pattern Design'!AD32</f>
        <v>53</v>
      </c>
      <c r="AD44" s="63">
        <f>'Pattern Design'!AE32</f>
        <v>42</v>
      </c>
      <c r="AE44" s="63">
        <f>'Pattern Design'!AF32</f>
        <v>42</v>
      </c>
      <c r="AF44" s="63">
        <f>'Pattern Design'!AG32</f>
        <v>34</v>
      </c>
      <c r="AG44" s="63">
        <f>'Pattern Design'!AH32</f>
        <v>34</v>
      </c>
      <c r="AH44" s="63">
        <f>'Pattern Design'!AI32</f>
        <v>26</v>
      </c>
      <c r="AI44" s="63">
        <f>'Pattern Design'!AJ32</f>
        <v>18</v>
      </c>
      <c r="AJ44" s="63">
        <f>'Pattern Design'!AK32</f>
        <v>13</v>
      </c>
      <c r="AK44" s="63">
        <f>'Pattern Design'!AL32</f>
        <v>8</v>
      </c>
      <c r="AL44" s="63">
        <f>'Pattern Design'!AM32</f>
        <v>3</v>
      </c>
      <c r="AM44" s="63">
        <f>'Pattern Design'!AN32</f>
        <v>3</v>
      </c>
      <c r="AN44" s="63">
        <f>'Pattern Design'!AO32</f>
        <v>0</v>
      </c>
    </row>
    <row r="45" spans="1:41" x14ac:dyDescent="0.2">
      <c r="A45">
        <f>'Pattern Design'!W21</f>
        <v>33</v>
      </c>
      <c r="B45" s="63">
        <f>'Pattern Design'!C33</f>
        <v>0</v>
      </c>
      <c r="C45" s="63">
        <f>'Pattern Design'!D33</f>
        <v>0</v>
      </c>
      <c r="D45" s="63">
        <f>'Pattern Design'!E33</f>
        <v>0</v>
      </c>
      <c r="E45" s="63">
        <f>'Pattern Design'!F33</f>
        <v>4</v>
      </c>
      <c r="F45" s="63">
        <f>'Pattern Design'!G33</f>
        <v>7</v>
      </c>
      <c r="G45" s="63">
        <f>'Pattern Design'!H33</f>
        <v>10</v>
      </c>
      <c r="H45" s="63">
        <f>'Pattern Design'!I33</f>
        <v>15</v>
      </c>
      <c r="I45" s="63">
        <f>'Pattern Design'!J33</f>
        <v>19</v>
      </c>
      <c r="J45" s="63">
        <f>'Pattern Design'!K33</f>
        <v>19</v>
      </c>
      <c r="K45" s="63">
        <f>'Pattern Design'!L33</f>
        <v>23</v>
      </c>
      <c r="L45" s="63">
        <f>'Pattern Design'!M33</f>
        <v>23</v>
      </c>
      <c r="M45" s="63">
        <f>'Pattern Design'!N33</f>
        <v>29</v>
      </c>
      <c r="N45" s="63">
        <f>'Pattern Design'!O33</f>
        <v>29</v>
      </c>
      <c r="O45" s="63">
        <f>'Pattern Design'!P33</f>
        <v>29</v>
      </c>
      <c r="P45" s="63">
        <f>'Pattern Design'!Q33</f>
        <v>29</v>
      </c>
      <c r="Q45" s="63">
        <f>'Pattern Design'!R33</f>
        <v>29</v>
      </c>
      <c r="R45" s="63">
        <f>'Pattern Design'!S33</f>
        <v>29</v>
      </c>
      <c r="S45" s="63">
        <f>'Pattern Design'!T33</f>
        <v>29</v>
      </c>
      <c r="T45" s="63">
        <f>'Pattern Design'!U33</f>
        <v>29</v>
      </c>
      <c r="U45" s="63">
        <f>'Pattern Design'!V33</f>
        <v>29</v>
      </c>
      <c r="V45" s="63">
        <f>'Pattern Design'!W33</f>
        <v>29</v>
      </c>
      <c r="W45" s="63">
        <f>'Pattern Design'!X33</f>
        <v>29</v>
      </c>
      <c r="X45" s="63">
        <f>'Pattern Design'!Y33</f>
        <v>29</v>
      </c>
      <c r="Y45" s="63">
        <f>'Pattern Design'!Z33</f>
        <v>29</v>
      </c>
      <c r="Z45" s="63">
        <f>'Pattern Design'!AA33</f>
        <v>29</v>
      </c>
      <c r="AA45" s="63">
        <f>'Pattern Design'!AB33</f>
        <v>29</v>
      </c>
      <c r="AB45" s="63">
        <f>'Pattern Design'!AC33</f>
        <v>29</v>
      </c>
      <c r="AC45" s="63">
        <f>'Pattern Design'!AD33</f>
        <v>29</v>
      </c>
      <c r="AD45" s="63">
        <f>'Pattern Design'!AE33</f>
        <v>23</v>
      </c>
      <c r="AE45" s="63">
        <f>'Pattern Design'!AF33</f>
        <v>23</v>
      </c>
      <c r="AF45" s="63">
        <f>'Pattern Design'!AG33</f>
        <v>19</v>
      </c>
      <c r="AG45" s="63">
        <f>'Pattern Design'!AH33</f>
        <v>19</v>
      </c>
      <c r="AH45" s="63">
        <f>'Pattern Design'!AI33</f>
        <v>15</v>
      </c>
      <c r="AI45" s="63">
        <f>'Pattern Design'!AJ33</f>
        <v>10</v>
      </c>
      <c r="AJ45" s="63">
        <f>'Pattern Design'!AK33</f>
        <v>7</v>
      </c>
      <c r="AK45" s="63">
        <f>'Pattern Design'!AL33</f>
        <v>4</v>
      </c>
      <c r="AL45" s="63">
        <f>'Pattern Design'!AM33</f>
        <v>0</v>
      </c>
      <c r="AM45" s="63">
        <f>'Pattern Design'!AN33</f>
        <v>0</v>
      </c>
      <c r="AN45" s="63">
        <f>'Pattern Design'!AO33</f>
        <v>0</v>
      </c>
    </row>
    <row r="46" spans="1:41" x14ac:dyDescent="0.2">
      <c r="A46">
        <f>'Pattern Design'!AA21</f>
        <v>38</v>
      </c>
      <c r="B46" s="63">
        <f>'Pattern Design'!C34</f>
        <v>0</v>
      </c>
      <c r="C46" s="63">
        <f>'Pattern Design'!D34</f>
        <v>0</v>
      </c>
      <c r="D46" s="63">
        <f>'Pattern Design'!E34</f>
        <v>0</v>
      </c>
      <c r="E46" s="63">
        <f>'Pattern Design'!F34</f>
        <v>0</v>
      </c>
      <c r="F46" s="63">
        <f>'Pattern Design'!G34</f>
        <v>0</v>
      </c>
      <c r="G46" s="63">
        <f>'Pattern Design'!H34</f>
        <v>0</v>
      </c>
      <c r="H46" s="63">
        <f>'Pattern Design'!I34</f>
        <v>0</v>
      </c>
      <c r="I46" s="63">
        <f>'Pattern Design'!J34</f>
        <v>0</v>
      </c>
      <c r="J46" s="63">
        <f>'Pattern Design'!K34</f>
        <v>0</v>
      </c>
      <c r="K46" s="63">
        <f>'Pattern Design'!L34</f>
        <v>0</v>
      </c>
      <c r="L46" s="63">
        <f>'Pattern Design'!M34</f>
        <v>0</v>
      </c>
      <c r="M46" s="63">
        <f>'Pattern Design'!N34</f>
        <v>0</v>
      </c>
      <c r="N46" s="63">
        <f>'Pattern Design'!O34</f>
        <v>0</v>
      </c>
      <c r="O46" s="63">
        <f>'Pattern Design'!P34</f>
        <v>0</v>
      </c>
      <c r="P46" s="63">
        <f>'Pattern Design'!Q34</f>
        <v>0</v>
      </c>
      <c r="Q46" s="63">
        <f>'Pattern Design'!R34</f>
        <v>0</v>
      </c>
      <c r="R46" s="63">
        <f>'Pattern Design'!S34</f>
        <v>0</v>
      </c>
      <c r="S46" s="63">
        <f>'Pattern Design'!T34</f>
        <v>0</v>
      </c>
      <c r="T46" s="63">
        <f>'Pattern Design'!U34</f>
        <v>0</v>
      </c>
      <c r="U46" s="63">
        <f>'Pattern Design'!V34</f>
        <v>0</v>
      </c>
      <c r="V46" s="63">
        <f>'Pattern Design'!W34</f>
        <v>0</v>
      </c>
      <c r="W46" s="63">
        <f>'Pattern Design'!X34</f>
        <v>0</v>
      </c>
      <c r="X46" s="63">
        <f>'Pattern Design'!Y34</f>
        <v>0</v>
      </c>
      <c r="Y46" s="63">
        <f>'Pattern Design'!Z34</f>
        <v>0</v>
      </c>
      <c r="Z46" s="63">
        <f>'Pattern Design'!AA34</f>
        <v>0</v>
      </c>
      <c r="AA46" s="63">
        <f>'Pattern Design'!AB34</f>
        <v>0</v>
      </c>
      <c r="AB46" s="63">
        <f>'Pattern Design'!AC34</f>
        <v>0</v>
      </c>
      <c r="AC46" s="63">
        <f>'Pattern Design'!AD34</f>
        <v>0</v>
      </c>
      <c r="AD46" s="63">
        <f>'Pattern Design'!AE34</f>
        <v>0</v>
      </c>
      <c r="AE46" s="63">
        <f>'Pattern Design'!AF34</f>
        <v>0</v>
      </c>
      <c r="AF46" s="63">
        <f>'Pattern Design'!AG34</f>
        <v>0</v>
      </c>
      <c r="AG46" s="63">
        <f>'Pattern Design'!AH34</f>
        <v>0</v>
      </c>
      <c r="AH46" s="63">
        <f>'Pattern Design'!AI34</f>
        <v>0</v>
      </c>
      <c r="AI46" s="63">
        <f>'Pattern Design'!AJ34</f>
        <v>0</v>
      </c>
      <c r="AJ46" s="63">
        <f>'Pattern Design'!AK34</f>
        <v>0</v>
      </c>
      <c r="AK46" s="63">
        <f>'Pattern Design'!AL34</f>
        <v>0</v>
      </c>
      <c r="AL46" s="63">
        <f>'Pattern Design'!AM34</f>
        <v>0</v>
      </c>
      <c r="AM46" s="63">
        <f>'Pattern Design'!AN34</f>
        <v>0</v>
      </c>
      <c r="AN46" s="63">
        <f>'Pattern Design'!AO34</f>
        <v>0</v>
      </c>
    </row>
    <row r="47" spans="1:41" x14ac:dyDescent="0.2">
      <c r="A47">
        <f>'Pattern Design'!AE21</f>
        <v>0</v>
      </c>
      <c r="B47" s="63">
        <f>'Pattern Design'!C35</f>
        <v>0</v>
      </c>
      <c r="C47" s="63">
        <f>'Pattern Design'!D35</f>
        <v>0</v>
      </c>
      <c r="D47" s="63">
        <f>'Pattern Design'!E35</f>
        <v>0</v>
      </c>
      <c r="E47" s="63">
        <f>'Pattern Design'!F35</f>
        <v>0</v>
      </c>
      <c r="F47" s="63">
        <f>'Pattern Design'!G35</f>
        <v>0</v>
      </c>
      <c r="G47" s="63">
        <f>'Pattern Design'!H35</f>
        <v>0</v>
      </c>
      <c r="H47" s="63">
        <f>'Pattern Design'!I35</f>
        <v>0</v>
      </c>
      <c r="I47" s="63">
        <f>'Pattern Design'!J35</f>
        <v>0</v>
      </c>
      <c r="J47" s="63">
        <f>'Pattern Design'!K35</f>
        <v>0</v>
      </c>
      <c r="K47" s="63">
        <f>'Pattern Design'!L35</f>
        <v>0</v>
      </c>
      <c r="L47" s="63">
        <f>'Pattern Design'!M35</f>
        <v>0</v>
      </c>
      <c r="M47" s="63">
        <f>'Pattern Design'!N35</f>
        <v>0</v>
      </c>
      <c r="N47" s="63">
        <f>'Pattern Design'!O35</f>
        <v>0</v>
      </c>
      <c r="O47" s="63">
        <f>'Pattern Design'!P35</f>
        <v>0</v>
      </c>
      <c r="P47" s="63">
        <f>'Pattern Design'!Q35</f>
        <v>0</v>
      </c>
      <c r="Q47" s="63">
        <f>'Pattern Design'!R35</f>
        <v>0</v>
      </c>
      <c r="R47" s="63">
        <f>'Pattern Design'!S35</f>
        <v>0</v>
      </c>
      <c r="S47" s="63">
        <f>'Pattern Design'!T35</f>
        <v>0</v>
      </c>
      <c r="T47" s="63">
        <f>'Pattern Design'!U35</f>
        <v>0</v>
      </c>
      <c r="U47" s="63">
        <f>'Pattern Design'!V35</f>
        <v>0</v>
      </c>
      <c r="V47" s="63">
        <f>'Pattern Design'!W35</f>
        <v>0</v>
      </c>
      <c r="W47" s="63">
        <f>'Pattern Design'!X35</f>
        <v>0</v>
      </c>
      <c r="X47" s="63">
        <f>'Pattern Design'!Y35</f>
        <v>0</v>
      </c>
      <c r="Y47" s="63">
        <f>'Pattern Design'!Z35</f>
        <v>0</v>
      </c>
      <c r="Z47" s="63">
        <f>'Pattern Design'!AA35</f>
        <v>0</v>
      </c>
      <c r="AA47" s="63">
        <f>'Pattern Design'!AB35</f>
        <v>0</v>
      </c>
      <c r="AB47" s="63">
        <f>'Pattern Design'!AC35</f>
        <v>0</v>
      </c>
      <c r="AC47" s="63">
        <f>'Pattern Design'!AD35</f>
        <v>0</v>
      </c>
      <c r="AD47" s="63">
        <f>'Pattern Design'!AE35</f>
        <v>0</v>
      </c>
      <c r="AE47" s="63">
        <f>'Pattern Design'!AF35</f>
        <v>0</v>
      </c>
      <c r="AF47" s="63">
        <f>'Pattern Design'!AG35</f>
        <v>0</v>
      </c>
      <c r="AG47" s="63">
        <f>'Pattern Design'!AH35</f>
        <v>0</v>
      </c>
      <c r="AH47" s="63">
        <f>'Pattern Design'!AI35</f>
        <v>0</v>
      </c>
      <c r="AI47" s="63">
        <f>'Pattern Design'!AJ35</f>
        <v>0</v>
      </c>
      <c r="AJ47" s="63">
        <f>'Pattern Design'!AK35</f>
        <v>0</v>
      </c>
      <c r="AK47" s="63">
        <f>'Pattern Design'!AL35</f>
        <v>0</v>
      </c>
      <c r="AL47" s="63">
        <f>'Pattern Design'!AM35</f>
        <v>0</v>
      </c>
      <c r="AM47" s="63">
        <f>'Pattern Design'!AN35</f>
        <v>0</v>
      </c>
      <c r="AN47" s="63">
        <f>'Pattern Design'!AO35</f>
        <v>0</v>
      </c>
    </row>
    <row r="48" spans="1:41" x14ac:dyDescent="0.2">
      <c r="A48">
        <f>'Pattern Design'!AI21</f>
        <v>0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2025-08-01T17:17:00Z</dcterms:modified>
</cp:coreProperties>
</file>