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Sammandrag/Sammandrag 3 41 fot/"/>
    </mc:Choice>
  </mc:AlternateContent>
  <xr:revisionPtr revIDLastSave="23" documentId="8_{CD16260C-3149-4E7E-B7F4-371D4C3707BF}" xr6:coauthVersionLast="47" xr6:coauthVersionMax="47" xr10:uidLastSave="{B0726475-AD28-49D2-A5B9-908E68FA1C76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289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<sst xmlns="http://schemas.openxmlformats.org/spreadsheetml/2006/main" count="451" uniqueCount="171">
  <si>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</si>
  <si>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</si>
  <si>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</si>
  <si>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</si>
  <si>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</si>
  <si>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</si>
  <si>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</si>
  <si>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</si>
  <si>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</si>
  <si>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</si>
  <si>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</si>
  <si>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</si>
  <si>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</si>
  <si>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</si>
  <si>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</si>
  <si>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</si>
  <si>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</si>
  <si>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</si>
  <si>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</si>
  <si>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</si>
  <si>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</si>
  <si>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</si>
  <si>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</si>
  <si>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</si>
  <si>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</si>
  <si>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</si>
  <si>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</si>
  <si>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</si>
  <si>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</si>
  <si>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</si>
  <si>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</si>
  <si>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</si>
  <si>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</si>
  <si>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</si>
  <si>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</si>
  <si>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</si>
  <si>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</si>
  <si>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</si>
  <si>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</si>
  <si>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</si>
  <si>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</si>
  <si>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</si>
  <si>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</si>
  <si>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</si>
  <si>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</si>
  <si>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</si>
  <si>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</si>
  <si>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</si>
  <si>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</si>
  <si>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</si>
  <si>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</si>
  <si>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</si>
  <si>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</si>
  <si>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</si>
  <si>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</si>
  <si>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</si>
  <si>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</si>
  <si>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</si>
  <si>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</si>
  <si>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</si>
  <si>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</si>
  <si>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</si>
  <si>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</si>
  <si>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</si>
  <si>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</si>
  <si>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</si>
  <si>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</si>
  <si>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</si>
  <si>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</si>
  <si>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</si>
  <si>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</si>
  <si>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</si>
  <si>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</si>
  <si>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</si>
  <si>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</si>
  <si>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</si>
  <si>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</si>
  <si>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</si>
  <si>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</si>
  <si>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</si>
  <si>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</si>
  <si>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</si>
  <si>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</si>
  <si>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</si>
  <si>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</si>
  <si>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</si>
  <si>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</si>
  <si>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</si>
  <si>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</si>
  <si>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</si>
  <si>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</si>
  <si>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</si>
  <si>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</si>
  <si>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</si>
  <si>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</si>
  <si>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</si>
  <si>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</si>
  <si>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</si>
  <si>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</si>
  <si>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</si>
  <si>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</si>
  <si>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</si>
  <si>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</si>
  <si>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</si>
  <si>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</si>
  <si>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</si>
  <si>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</si>
  <si>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</si>
  <si>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</si>
  <si>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</si>
  <si>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</si>
  <si>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</si>
  <si>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</si>
  <si>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</si>
  <si>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</si>
  <si>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</si>
  <si>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</si>
  <si>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</si>
  <si>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</si>
  <si>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</si>
  <si>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</si>
  <si>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</si>
  <si>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</si>
  <si>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</si>
  <si>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</si>
  <si>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</si>
  <si>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</si>
  <si>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</si>
  <si>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</si>
  <si>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</si>
  <si>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</si>
  <si>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</si>
  <si>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</si>
  <si>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</si>
  <si>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</si>
  <si>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</si>
  <si>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</si>
  <si>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</si>
  <si>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</si>
  <si>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</si>
  <si>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</si>
  <si>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</si>
  <si>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</si>
  <si>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</si>
  <si>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</si>
  <si>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</si>
  <si>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</si>
  <si>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</si>
  <si>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</si>
  <si>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</si>
  <si>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</si>
  <si>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</si>
  <si>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</si>
  <si>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</si>
  <si>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</si>
  <si>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</si>
  <si>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</si>
  <si>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</si>
  <si>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</si>
  <si>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</si>
  <si>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</si>
  <si>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</si>
  <si>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</si>
  <si>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</si>
  <si>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</si>
  <si>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</si>
  <si>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</si>
  <si>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</si>
  <si>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</si>
  <si>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Sammandrag 3 41 fot</t>
  </si>
  <si>
    <t>Samandrag341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</si>
</sst>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Border="1" applyAlignment="1">
      <alignment horizontal="right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56</c:v>
                </c:pt>
                <c:pt idx="9">
                  <c:v>56</c:v>
                </c:pt>
                <c:pt idx="10">
                  <c:v>78</c:v>
                </c:pt>
                <c:pt idx="11">
                  <c:v>78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78</c:v>
                </c:pt>
                <c:pt idx="28">
                  <c:v>78</c:v>
                </c:pt>
                <c:pt idx="29">
                  <c:v>56</c:v>
                </c:pt>
                <c:pt idx="30">
                  <c:v>56</c:v>
                </c:pt>
                <c:pt idx="31">
                  <c:v>34</c:v>
                </c:pt>
                <c:pt idx="32">
                  <c:v>34</c:v>
                </c:pt>
                <c:pt idx="33">
                  <c:v>34</c:v>
                </c:pt>
                <c:pt idx="34">
                  <c:v>34</c:v>
                </c:pt>
                <c:pt idx="35">
                  <c:v>34</c:v>
                </c:pt>
                <c:pt idx="36">
                  <c:v>34</c:v>
                </c:pt>
                <c:pt idx="37">
                  <c:v>34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48</c:v>
                </c:pt>
                <c:pt idx="9">
                  <c:v>48</c:v>
                </c:pt>
                <c:pt idx="10">
                  <c:v>68</c:v>
                </c:pt>
                <c:pt idx="11">
                  <c:v>68</c:v>
                </c:pt>
                <c:pt idx="12">
                  <c:v>80</c:v>
                </c:pt>
                <c:pt idx="13">
                  <c:v>81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81</c:v>
                </c:pt>
                <c:pt idx="26">
                  <c:v>80</c:v>
                </c:pt>
                <c:pt idx="27">
                  <c:v>68</c:v>
                </c:pt>
                <c:pt idx="28">
                  <c:v>68</c:v>
                </c:pt>
                <c:pt idx="29">
                  <c:v>48</c:v>
                </c:pt>
                <c:pt idx="30">
                  <c:v>48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40</c:v>
                </c:pt>
                <c:pt idx="9">
                  <c:v>40</c:v>
                </c:pt>
                <c:pt idx="10">
                  <c:v>56</c:v>
                </c:pt>
                <c:pt idx="11">
                  <c:v>56</c:v>
                </c:pt>
                <c:pt idx="12">
                  <c:v>68</c:v>
                </c:pt>
                <c:pt idx="13">
                  <c:v>68</c:v>
                </c:pt>
                <c:pt idx="14">
                  <c:v>85</c:v>
                </c:pt>
                <c:pt idx="15">
                  <c:v>85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85</c:v>
                </c:pt>
                <c:pt idx="24">
                  <c:v>85</c:v>
                </c:pt>
                <c:pt idx="25">
                  <c:v>68</c:v>
                </c:pt>
                <c:pt idx="26">
                  <c:v>68</c:v>
                </c:pt>
                <c:pt idx="27">
                  <c:v>56</c:v>
                </c:pt>
                <c:pt idx="28">
                  <c:v>56</c:v>
                </c:pt>
                <c:pt idx="29">
                  <c:v>40</c:v>
                </c:pt>
                <c:pt idx="30">
                  <c:v>40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34</c:v>
                </c:pt>
                <c:pt idx="9">
                  <c:v>34</c:v>
                </c:pt>
                <c:pt idx="10">
                  <c:v>47</c:v>
                </c:pt>
                <c:pt idx="11">
                  <c:v>47</c:v>
                </c:pt>
                <c:pt idx="12">
                  <c:v>56</c:v>
                </c:pt>
                <c:pt idx="13">
                  <c:v>56</c:v>
                </c:pt>
                <c:pt idx="14">
                  <c:v>69</c:v>
                </c:pt>
                <c:pt idx="15">
                  <c:v>69</c:v>
                </c:pt>
                <c:pt idx="16">
                  <c:v>82</c:v>
                </c:pt>
                <c:pt idx="17">
                  <c:v>82</c:v>
                </c:pt>
                <c:pt idx="18">
                  <c:v>82</c:v>
                </c:pt>
                <c:pt idx="19">
                  <c:v>82</c:v>
                </c:pt>
                <c:pt idx="20">
                  <c:v>82</c:v>
                </c:pt>
                <c:pt idx="21">
                  <c:v>82</c:v>
                </c:pt>
                <c:pt idx="22">
                  <c:v>82</c:v>
                </c:pt>
                <c:pt idx="23">
                  <c:v>69</c:v>
                </c:pt>
                <c:pt idx="24">
                  <c:v>69</c:v>
                </c:pt>
                <c:pt idx="25">
                  <c:v>56</c:v>
                </c:pt>
                <c:pt idx="26">
                  <c:v>56</c:v>
                </c:pt>
                <c:pt idx="27">
                  <c:v>47</c:v>
                </c:pt>
                <c:pt idx="28">
                  <c:v>47</c:v>
                </c:pt>
                <c:pt idx="29">
                  <c:v>34</c:v>
                </c:pt>
                <c:pt idx="30">
                  <c:v>34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26</c:v>
                </c:pt>
                <c:pt idx="9">
                  <c:v>26</c:v>
                </c:pt>
                <c:pt idx="10">
                  <c:v>37</c:v>
                </c:pt>
                <c:pt idx="11">
                  <c:v>37</c:v>
                </c:pt>
                <c:pt idx="12">
                  <c:v>44</c:v>
                </c:pt>
                <c:pt idx="13">
                  <c:v>44</c:v>
                </c:pt>
                <c:pt idx="14">
                  <c:v>55</c:v>
                </c:pt>
                <c:pt idx="15">
                  <c:v>55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55</c:v>
                </c:pt>
                <c:pt idx="24">
                  <c:v>55</c:v>
                </c:pt>
                <c:pt idx="25">
                  <c:v>44</c:v>
                </c:pt>
                <c:pt idx="26">
                  <c:v>44</c:v>
                </c:pt>
                <c:pt idx="27">
                  <c:v>37</c:v>
                </c:pt>
                <c:pt idx="28">
                  <c:v>37</c:v>
                </c:pt>
                <c:pt idx="29">
                  <c:v>26</c:v>
                </c:pt>
                <c:pt idx="30">
                  <c:v>26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19</c:v>
                </c:pt>
                <c:pt idx="9">
                  <c:v>19</c:v>
                </c:pt>
                <c:pt idx="10">
                  <c:v>27</c:v>
                </c:pt>
                <c:pt idx="11">
                  <c:v>27</c:v>
                </c:pt>
                <c:pt idx="12">
                  <c:v>32</c:v>
                </c:pt>
                <c:pt idx="13">
                  <c:v>32</c:v>
                </c:pt>
                <c:pt idx="14">
                  <c:v>40</c:v>
                </c:pt>
                <c:pt idx="15">
                  <c:v>40</c:v>
                </c:pt>
                <c:pt idx="16">
                  <c:v>47</c:v>
                </c:pt>
                <c:pt idx="17">
                  <c:v>47</c:v>
                </c:pt>
                <c:pt idx="18">
                  <c:v>47</c:v>
                </c:pt>
                <c:pt idx="19">
                  <c:v>47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40</c:v>
                </c:pt>
                <c:pt idx="24">
                  <c:v>40</c:v>
                </c:pt>
                <c:pt idx="25">
                  <c:v>32</c:v>
                </c:pt>
                <c:pt idx="26">
                  <c:v>32</c:v>
                </c:pt>
                <c:pt idx="27">
                  <c:v>27</c:v>
                </c:pt>
                <c:pt idx="28">
                  <c:v>27</c:v>
                </c:pt>
                <c:pt idx="29">
                  <c:v>19</c:v>
                </c:pt>
                <c:pt idx="30">
                  <c:v>19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19</c:v>
                </c:pt>
                <c:pt idx="11">
                  <c:v>19</c:v>
                </c:pt>
                <c:pt idx="12">
                  <c:v>22</c:v>
                </c:pt>
                <c:pt idx="13">
                  <c:v>22</c:v>
                </c:pt>
                <c:pt idx="14">
                  <c:v>28</c:v>
                </c:pt>
                <c:pt idx="15">
                  <c:v>28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28</c:v>
                </c:pt>
                <c:pt idx="24">
                  <c:v>28</c:v>
                </c:pt>
                <c:pt idx="25">
                  <c:v>22</c:v>
                </c:pt>
                <c:pt idx="26">
                  <c:v>22</c:v>
                </c:pt>
                <c:pt idx="27">
                  <c:v>19</c:v>
                </c:pt>
                <c:pt idx="28">
                  <c:v>19</c:v>
                </c:pt>
                <c:pt idx="29">
                  <c:v>13</c:v>
                </c:pt>
                <c:pt idx="30">
                  <c:v>13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0.29970059880239519</c:v>
                </c:pt>
                <c:pt idx="2">
                  <c:v>0.29970059880239519</c:v>
                </c:pt>
                <c:pt idx="3">
                  <c:v>0.29970059880239519</c:v>
                </c:pt>
                <c:pt idx="4">
                  <c:v>0.29970059880239519</c:v>
                </c:pt>
                <c:pt idx="5">
                  <c:v>0.29970059880239519</c:v>
                </c:pt>
                <c:pt idx="6">
                  <c:v>0.29970059880239519</c:v>
                </c:pt>
                <c:pt idx="7">
                  <c:v>0.29970059880239519</c:v>
                </c:pt>
                <c:pt idx="8">
                  <c:v>0.49796407185628738</c:v>
                </c:pt>
                <c:pt idx="9">
                  <c:v>0.49796407185628738</c:v>
                </c:pt>
                <c:pt idx="10">
                  <c:v>0.7</c:v>
                </c:pt>
                <c:pt idx="11">
                  <c:v>0.7</c:v>
                </c:pt>
                <c:pt idx="12">
                  <c:v>0.85089820359281443</c:v>
                </c:pt>
                <c:pt idx="13">
                  <c:v>0.85257485029940117</c:v>
                </c:pt>
                <c:pt idx="14">
                  <c:v>0.99970059880239526</c:v>
                </c:pt>
                <c:pt idx="15">
                  <c:v>0.99970059880239526</c:v>
                </c:pt>
                <c:pt idx="16">
                  <c:v>1.1002994011976048</c:v>
                </c:pt>
                <c:pt idx="17">
                  <c:v>1.1002994011976048</c:v>
                </c:pt>
                <c:pt idx="18">
                  <c:v>1.1002994011976048</c:v>
                </c:pt>
                <c:pt idx="19">
                  <c:v>1.1002994011976048</c:v>
                </c:pt>
                <c:pt idx="20">
                  <c:v>1.1002994011976048</c:v>
                </c:pt>
                <c:pt idx="21">
                  <c:v>1.1002994011976048</c:v>
                </c:pt>
                <c:pt idx="22">
                  <c:v>1.1002994011976048</c:v>
                </c:pt>
                <c:pt idx="23">
                  <c:v>0.99970059880239526</c:v>
                </c:pt>
                <c:pt idx="24">
                  <c:v>0.99970059880239526</c:v>
                </c:pt>
                <c:pt idx="25">
                  <c:v>0.85257485029940117</c:v>
                </c:pt>
                <c:pt idx="26">
                  <c:v>0.85089820359281443</c:v>
                </c:pt>
                <c:pt idx="27">
                  <c:v>0.7</c:v>
                </c:pt>
                <c:pt idx="28">
                  <c:v>0.7</c:v>
                </c:pt>
                <c:pt idx="29">
                  <c:v>0.49796407185628738</c:v>
                </c:pt>
                <c:pt idx="30">
                  <c:v>0.49796407185628738</c:v>
                </c:pt>
                <c:pt idx="31">
                  <c:v>0.29970059880239519</c:v>
                </c:pt>
                <c:pt idx="32">
                  <c:v>0.29970059880239519</c:v>
                </c:pt>
                <c:pt idx="33">
                  <c:v>0.29970059880239519</c:v>
                </c:pt>
                <c:pt idx="34">
                  <c:v>0.29970059880239519</c:v>
                </c:pt>
                <c:pt idx="35">
                  <c:v>0.29970059880239519</c:v>
                </c:pt>
                <c:pt idx="36">
                  <c:v>0.29970059880239519</c:v>
                </c:pt>
                <c:pt idx="37">
                  <c:v>0.29970059880239519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38" customWidth="1"/>
    <col min="3" max="41" width="6.7109375" style="138" customWidth="1"/>
    <col min="42" max="119" width="9.28515625" style="138" customWidth="1"/>
    <col min="120" max="16384" width="8.85546875" style="138"/>
  </cols>
  <sheetData>
    <row r="1" spans="1:41" ht="24.7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3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32"/>
      <c r="X2" s="232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3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32"/>
      <c r="X3" s="232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3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3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32"/>
      <c r="X5" s="232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35">
      <c r="A6" s="81"/>
      <c r="B6" s="22"/>
      <c r="C6" s="22"/>
      <c r="D6" s="22"/>
      <c r="E6" s="22"/>
      <c r="F6" s="109"/>
      <c r="G6" s="109"/>
      <c r="H6" s="243" t="s">
        <v>146</v>
      </c>
      <c r="I6" s="243"/>
      <c r="J6" s="243"/>
      <c r="K6" s="243"/>
      <c r="L6" s="243"/>
      <c r="M6" s="243"/>
      <c r="N6" s="243"/>
      <c r="O6" s="243"/>
      <c r="P6" s="26"/>
      <c r="Q6" s="22"/>
      <c r="R6" s="22"/>
      <c r="S6" s="21"/>
      <c r="T6" s="21"/>
      <c r="U6" s="21"/>
      <c r="V6" s="21"/>
      <c r="W6" s="232"/>
      <c r="X6" s="232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25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.5" thickTop="1" thickBot="1" x14ac:dyDescent="0.45">
      <c r="A8" s="234" t="s">
        <v>58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7"/>
      <c r="N8" s="27"/>
      <c r="O8" s="235" t="s">
        <v>0</v>
      </c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7"/>
      <c r="AA8" s="27"/>
      <c r="AB8" s="27"/>
      <c r="AC8" s="235" t="s">
        <v>9</v>
      </c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75"/>
    </row>
    <row r="9" spans="1:41" s="139" customFormat="1" ht="31.5" customHeight="1" thickBot="1" x14ac:dyDescent="0.4">
      <c r="A9" s="212" t="s">
        <v>5</v>
      </c>
      <c r="B9" s="213"/>
      <c r="C9" s="213"/>
      <c r="D9" s="213"/>
      <c r="E9" s="213"/>
      <c r="F9" s="285">
        <v>44820</v>
      </c>
      <c r="G9" s="286"/>
      <c r="H9" s="286"/>
      <c r="I9" s="286"/>
      <c r="J9" s="286"/>
      <c r="K9" s="286"/>
      <c r="L9" s="287"/>
      <c r="M9" s="27"/>
      <c r="N9" s="27"/>
      <c r="O9" s="213" t="s">
        <v>3</v>
      </c>
      <c r="P9" s="213"/>
      <c r="Q9" s="213"/>
      <c r="R9" s="233"/>
      <c r="S9" s="233"/>
      <c r="T9" s="240" t="s">
        <v>108</v>
      </c>
      <c r="U9" s="241"/>
      <c r="V9" s="177"/>
      <c r="W9" s="177"/>
      <c r="X9" s="177"/>
      <c r="Y9" s="177"/>
      <c r="Z9" s="162"/>
      <c r="AA9" s="162"/>
      <c r="AB9" s="213" t="s">
        <v>7</v>
      </c>
      <c r="AC9" s="213"/>
      <c r="AD9" s="213"/>
      <c r="AE9" s="213"/>
      <c r="AF9" s="213"/>
      <c r="AG9" s="213"/>
      <c r="AH9" s="242"/>
      <c r="AI9" s="269"/>
      <c r="AJ9" s="270"/>
      <c r="AK9" s="270"/>
      <c r="AL9" s="270"/>
      <c r="AM9" s="270"/>
      <c r="AN9" s="271"/>
      <c r="AO9" s="210"/>
    </row>
    <row r="10" spans="1:41" s="139" customFormat="1" ht="31.5" customHeight="1" thickBot="1" x14ac:dyDescent="0.4">
      <c r="A10" s="212" t="s">
        <v>11</v>
      </c>
      <c r="B10" s="213"/>
      <c r="C10" s="213"/>
      <c r="D10" s="213"/>
      <c r="E10" s="213"/>
      <c r="F10" s="236" t="str">
        <f>IF(OR(AM23&lt;=4,AM24&lt;=4),"SPORT",IF(OR(AM23&lt;7.9,AM24&lt;7.999),"CHALLENGE",IF(OR(AM23&gt;=8,AM24&gt;=8),"RECREATIONAL")))</f>
        <v>SPORT</v>
      </c>
      <c r="G10" s="237"/>
      <c r="H10" s="237"/>
      <c r="I10" s="237"/>
      <c r="J10" s="237"/>
      <c r="K10" s="237"/>
      <c r="L10" s="238"/>
      <c r="M10" s="27"/>
      <c r="N10" s="27"/>
      <c r="O10" s="213" t="s">
        <v>4</v>
      </c>
      <c r="P10" s="213"/>
      <c r="Q10" s="213"/>
      <c r="R10" s="213"/>
      <c r="S10" s="242"/>
      <c r="T10" s="291" t="s">
        <v>170</v>
      </c>
      <c r="U10" s="292"/>
      <c r="V10" s="292"/>
      <c r="W10" s="292"/>
      <c r="X10" s="292"/>
      <c r="Y10" s="293"/>
      <c r="Z10" s="177"/>
      <c r="AA10" s="177"/>
      <c r="AB10" s="146"/>
      <c r="AC10" s="213" t="s">
        <v>8</v>
      </c>
      <c r="AD10" s="213"/>
      <c r="AE10" s="213"/>
      <c r="AF10" s="213"/>
      <c r="AG10" s="213"/>
      <c r="AH10" s="242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4">
      <c r="A11" s="212" t="s">
        <v>10</v>
      </c>
      <c r="B11" s="213"/>
      <c r="C11" s="213"/>
      <c r="D11" s="213"/>
      <c r="E11" s="213"/>
      <c r="F11" s="239" t="str">
        <f>_xlfn.IFS(F10="SPORT","HIGH",F10="CHALLENGE","MEDIUM", F10="RECREATIONAL","LOW")</f>
        <v>HIGH</v>
      </c>
      <c r="G11" s="225"/>
      <c r="H11" s="225"/>
      <c r="I11" s="225"/>
      <c r="J11" s="225"/>
      <c r="K11" s="225"/>
      <c r="L11" s="226"/>
      <c r="M11" s="27"/>
      <c r="N11" s="27"/>
      <c r="O11" s="213" t="s">
        <v>102</v>
      </c>
      <c r="P11" s="213"/>
      <c r="Q11" s="213"/>
      <c r="R11" s="213"/>
      <c r="S11" s="242"/>
      <c r="T11" s="240">
        <v>0</v>
      </c>
      <c r="U11" s="241"/>
      <c r="V11" s="99"/>
      <c r="W11" s="99"/>
      <c r="X11" s="99"/>
      <c r="Y11" s="99"/>
      <c r="Z11" s="27"/>
      <c r="AA11" s="77"/>
      <c r="AB11" s="213"/>
      <c r="AC11" s="213"/>
      <c r="AD11" s="213"/>
      <c r="AE11" s="213"/>
      <c r="AF11" s="213"/>
      <c r="AG11" s="213"/>
      <c r="AH11" s="213"/>
      <c r="AI11" s="257"/>
      <c r="AJ11" s="257"/>
      <c r="AK11" s="257"/>
      <c r="AL11" s="29"/>
      <c r="AM11" s="29"/>
      <c r="AN11" s="29"/>
      <c r="AO11" s="202"/>
    </row>
    <row r="12" spans="1:41" s="139" customFormat="1" ht="31.5" customHeight="1" thickBot="1" x14ac:dyDescent="0.4">
      <c r="A12" s="212" t="s">
        <v>135</v>
      </c>
      <c r="B12" s="213"/>
      <c r="C12" s="213"/>
      <c r="D12" s="213"/>
      <c r="E12" s="213"/>
      <c r="F12" s="288">
        <f>IF(G21="","",Sheet1!AO26)</f>
        <v>24.095508982035931</v>
      </c>
      <c r="G12" s="289"/>
      <c r="H12" s="289"/>
      <c r="I12" s="289"/>
      <c r="J12" s="289"/>
      <c r="K12" s="289"/>
      <c r="L12" s="290"/>
      <c r="M12" s="27"/>
      <c r="N12" s="27"/>
      <c r="O12" s="213" t="s">
        <v>103</v>
      </c>
      <c r="P12" s="213"/>
      <c r="Q12" s="213"/>
      <c r="R12" s="213"/>
      <c r="S12" s="242"/>
      <c r="T12" s="240">
        <v>0</v>
      </c>
      <c r="U12" s="241"/>
      <c r="V12" s="161"/>
      <c r="W12" s="161"/>
      <c r="X12" s="161"/>
      <c r="Y12" s="161"/>
      <c r="Z12" s="27"/>
      <c r="AA12" s="77"/>
      <c r="AB12" s="213" t="s">
        <v>134</v>
      </c>
      <c r="AC12" s="213"/>
      <c r="AD12" s="213"/>
      <c r="AE12" s="213"/>
      <c r="AF12" s="213"/>
      <c r="AG12" s="213"/>
      <c r="AH12" s="242"/>
      <c r="AI12" s="260">
        <v>50</v>
      </c>
      <c r="AJ12" s="261"/>
      <c r="AK12" s="262"/>
      <c r="AL12" s="27"/>
      <c r="AM12" s="27"/>
      <c r="AN12" s="27"/>
      <c r="AO12" s="83"/>
    </row>
    <row r="13" spans="1:41" s="139" customFormat="1" ht="31.5" customHeight="1" thickBot="1" x14ac:dyDescent="0.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13" t="s">
        <v>104</v>
      </c>
      <c r="P13" s="213"/>
      <c r="Q13" s="213"/>
      <c r="R13" s="213"/>
      <c r="S13" s="242"/>
      <c r="T13" s="240">
        <v>6</v>
      </c>
      <c r="U13" s="241"/>
      <c r="V13" s="27"/>
      <c r="W13" s="27"/>
      <c r="X13" s="27"/>
      <c r="Y13" s="27"/>
      <c r="Z13" s="27"/>
      <c r="AA13" s="84"/>
      <c r="AB13" s="84"/>
      <c r="AC13" s="84"/>
      <c r="AD13" s="213"/>
      <c r="AE13" s="213"/>
      <c r="AF13" s="213"/>
      <c r="AG13" s="213"/>
      <c r="AH13" s="213"/>
      <c r="AI13" s="258"/>
      <c r="AJ13" s="258"/>
      <c r="AK13" s="258"/>
      <c r="AL13" s="258"/>
      <c r="AM13" s="258"/>
      <c r="AN13" s="258"/>
      <c r="AO13" s="259"/>
    </row>
    <row r="14" spans="1:41" s="139" customFormat="1" ht="31.5" customHeight="1" thickBot="1" x14ac:dyDescent="0.45">
      <c r="A14" s="234" t="s">
        <v>59</v>
      </c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13" t="s">
        <v>6</v>
      </c>
      <c r="AE14" s="213"/>
      <c r="AF14" s="213"/>
      <c r="AG14" s="213"/>
      <c r="AH14" s="242"/>
      <c r="AI14" s="269"/>
      <c r="AJ14" s="270"/>
      <c r="AK14" s="270"/>
      <c r="AL14" s="270"/>
      <c r="AM14" s="270"/>
      <c r="AN14" s="271"/>
      <c r="AO14" s="210"/>
    </row>
    <row r="15" spans="1:41" s="139" customFormat="1" ht="31.5" customHeight="1" thickBot="1" x14ac:dyDescent="0.4">
      <c r="A15" s="212" t="s">
        <v>60</v>
      </c>
      <c r="B15" s="213"/>
      <c r="C15" s="213"/>
      <c r="D15" s="213"/>
      <c r="E15" s="221"/>
      <c r="F15" s="222"/>
      <c r="G15" s="222"/>
      <c r="H15" s="222"/>
      <c r="I15" s="222"/>
      <c r="J15" s="222"/>
      <c r="K15" s="222"/>
      <c r="L15" s="223"/>
      <c r="M15" s="27"/>
      <c r="N15" s="27"/>
      <c r="O15" s="236" t="s">
        <v>162</v>
      </c>
      <c r="P15" s="237"/>
      <c r="Q15" s="237"/>
      <c r="R15" s="237"/>
      <c r="S15" s="238"/>
      <c r="T15" s="172" t="s">
        <v>167</v>
      </c>
      <c r="U15" s="100" t="s">
        <v>148</v>
      </c>
      <c r="V15" s="276" t="s">
        <v>168</v>
      </c>
      <c r="W15" s="277"/>
      <c r="X15" s="278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4">
      <c r="A16" s="212" t="s">
        <v>61</v>
      </c>
      <c r="B16" s="213"/>
      <c r="C16" s="213"/>
      <c r="D16" s="213"/>
      <c r="E16" s="221"/>
      <c r="F16" s="222"/>
      <c r="G16" s="222"/>
      <c r="H16" s="222"/>
      <c r="I16" s="222"/>
      <c r="J16" s="222"/>
      <c r="K16" s="222"/>
      <c r="L16" s="223"/>
      <c r="M16" s="27"/>
      <c r="N16" s="27"/>
      <c r="O16" s="236" t="s">
        <v>163</v>
      </c>
      <c r="P16" s="237"/>
      <c r="Q16" s="237"/>
      <c r="R16" s="237"/>
      <c r="S16" s="238"/>
      <c r="T16" s="173" t="s">
        <v>166</v>
      </c>
      <c r="U16" s="100" t="s">
        <v>148</v>
      </c>
      <c r="V16" s="279"/>
      <c r="W16" s="280"/>
      <c r="X16" s="281"/>
      <c r="Y16" s="27"/>
      <c r="Z16" s="27"/>
      <c r="AA16" s="220" t="s">
        <v>121</v>
      </c>
      <c r="AB16" s="220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4">
      <c r="A17" s="212" t="s">
        <v>62</v>
      </c>
      <c r="B17" s="213"/>
      <c r="C17" s="213"/>
      <c r="D17" s="213"/>
      <c r="E17" s="221"/>
      <c r="F17" s="222"/>
      <c r="G17" s="222"/>
      <c r="H17" s="222"/>
      <c r="I17" s="222"/>
      <c r="J17" s="222"/>
      <c r="K17" s="222"/>
      <c r="L17" s="223"/>
      <c r="M17" s="27"/>
      <c r="N17" s="27"/>
      <c r="O17" s="236" t="s">
        <v>164</v>
      </c>
      <c r="P17" s="237"/>
      <c r="Q17" s="237"/>
      <c r="R17" s="237"/>
      <c r="S17" s="238"/>
      <c r="T17" s="174" t="s">
        <v>165</v>
      </c>
      <c r="U17" s="100" t="s">
        <v>148</v>
      </c>
      <c r="V17" s="282"/>
      <c r="W17" s="283"/>
      <c r="X17" s="284"/>
      <c r="Y17" s="27"/>
      <c r="Z17" s="180"/>
      <c r="AA17" s="272" t="s">
        <v>169</v>
      </c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4"/>
      <c r="AO17" s="211"/>
    </row>
    <row r="18" spans="1:41" ht="14.25" customHeight="1" x14ac:dyDescent="0.2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25">
      <c r="A20" s="217" t="s">
        <v>120</v>
      </c>
      <c r="B20" s="218"/>
      <c r="C20" s="218"/>
      <c r="D20" s="218"/>
      <c r="E20" s="218"/>
      <c r="F20" s="218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4">
      <c r="A21" s="217" t="s">
        <v>54</v>
      </c>
      <c r="B21" s="218"/>
      <c r="C21" s="218"/>
      <c r="D21" s="218"/>
      <c r="E21" s="218"/>
      <c r="F21" s="219"/>
      <c r="G21" s="227">
        <v>6</v>
      </c>
      <c r="H21" s="228"/>
      <c r="I21" s="229"/>
      <c r="J21" s="144"/>
      <c r="K21" s="227">
        <v>10</v>
      </c>
      <c r="L21" s="228"/>
      <c r="M21" s="229"/>
      <c r="N21" s="144"/>
      <c r="O21" s="227">
        <v>15</v>
      </c>
      <c r="P21" s="228"/>
      <c r="Q21" s="229"/>
      <c r="R21" s="144"/>
      <c r="S21" s="227">
        <v>20</v>
      </c>
      <c r="T21" s="228"/>
      <c r="U21" s="229"/>
      <c r="V21" s="144"/>
      <c r="W21" s="227">
        <v>25</v>
      </c>
      <c r="X21" s="228"/>
      <c r="Y21" s="229"/>
      <c r="Z21" s="144"/>
      <c r="AA21" s="227">
        <v>30</v>
      </c>
      <c r="AB21" s="228"/>
      <c r="AC21" s="229"/>
      <c r="AD21" s="144"/>
      <c r="AE21" s="227">
        <v>35</v>
      </c>
      <c r="AF21" s="228"/>
      <c r="AG21" s="229"/>
      <c r="AH21" s="144"/>
      <c r="AI21" s="227">
        <v>41</v>
      </c>
      <c r="AJ21" s="228"/>
      <c r="AK21" s="229"/>
      <c r="AL21" s="105"/>
      <c r="AM21" s="263" t="s">
        <v>142</v>
      </c>
      <c r="AN21" s="264"/>
      <c r="AO21" s="265"/>
    </row>
    <row r="22" spans="1:41" s="140" customFormat="1" ht="30.75" customHeight="1" thickBot="1" x14ac:dyDescent="0.4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66" t="s">
        <v>147</v>
      </c>
      <c r="AN22" s="267"/>
      <c r="AO22" s="268"/>
    </row>
    <row r="23" spans="1:41" s="140" customFormat="1" ht="30.75" customHeight="1" thickBot="1" x14ac:dyDescent="0.4">
      <c r="A23" s="217" t="s">
        <v>53</v>
      </c>
      <c r="B23" s="218"/>
      <c r="C23" s="218"/>
      <c r="D23" s="218"/>
      <c r="E23" s="218"/>
      <c r="F23" s="104" t="s">
        <v>56</v>
      </c>
      <c r="G23" s="106">
        <f>IF('Ratio Detail'!D5="", "", 'Ratio Detail'!D5)</f>
        <v>2.9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3.4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4.0999999999999996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4.0999999999999996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4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4.2</v>
      </c>
      <c r="AB23" s="182" t="s">
        <v>55</v>
      </c>
      <c r="AC23" s="100">
        <f>IF(AA23="","",1)</f>
        <v>1</v>
      </c>
      <c r="AD23" s="104"/>
      <c r="AE23" s="106">
        <f>IF('Ratio Detail'!J15="", "", 'Ratio Detail'!J15)</f>
        <v>4</v>
      </c>
      <c r="AF23" s="182" t="s">
        <v>55</v>
      </c>
      <c r="AG23" s="100">
        <f>IF(AE23="","",1)</f>
        <v>1</v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30">
        <f>IFERROR(Sheet1!S39/Sheet1!D39,"")</f>
        <v>3.6713286713286717</v>
      </c>
      <c r="AN23" s="231"/>
      <c r="AO23" s="111" t="str">
        <f>IF(AM23="","",":1")</f>
        <v>:1</v>
      </c>
    </row>
    <row r="24" spans="1:41" s="141" customFormat="1" ht="31.5" customHeight="1" thickBot="1" x14ac:dyDescent="0.4">
      <c r="A24" s="217"/>
      <c r="B24" s="218"/>
      <c r="C24" s="218"/>
      <c r="D24" s="218"/>
      <c r="E24" s="218"/>
      <c r="F24" s="184" t="s">
        <v>57</v>
      </c>
      <c r="G24" s="106">
        <f>IF('Ratio Detail'!D6="", "", 'Ratio Detail'!D6)</f>
        <v>2.9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3.4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4.0999999999999996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4.0999999999999996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4</v>
      </c>
      <c r="X24" s="182" t="s">
        <v>55</v>
      </c>
      <c r="Y24" s="100">
        <f>IF(W24="","",1)</f>
        <v>1</v>
      </c>
      <c r="Z24" s="181"/>
      <c r="AA24" s="106">
        <f>'Ratio Detail'!J11</f>
        <v>4.2</v>
      </c>
      <c r="AB24" s="182" t="s">
        <v>55</v>
      </c>
      <c r="AC24" s="100">
        <f>IF(AA24="","",1)</f>
        <v>1</v>
      </c>
      <c r="AD24" s="181"/>
      <c r="AE24" s="106">
        <f>IF('Ratio Detail'!J16="", "", 'Ratio Detail'!J16)</f>
        <v>4</v>
      </c>
      <c r="AF24" s="182" t="s">
        <v>55</v>
      </c>
      <c r="AG24" s="100">
        <f>IF(AE24="","",1)</f>
        <v>1</v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30">
        <f>IFERROR(Sheet1!S39/Sheet1!AH39,"")</f>
        <v>3.6713286713286717</v>
      </c>
      <c r="AN24" s="231"/>
      <c r="AO24" s="111" t="str">
        <f>IF(AM24="","",":1")</f>
        <v>:1</v>
      </c>
    </row>
    <row r="25" spans="1:41" ht="31.5" customHeight="1" thickBot="1" x14ac:dyDescent="0.4">
      <c r="A25" s="217" t="s">
        <v>137</v>
      </c>
      <c r="B25" s="218"/>
      <c r="C25" s="218"/>
      <c r="D25" s="218"/>
      <c r="E25" s="218"/>
      <c r="F25" s="219"/>
      <c r="G25" s="224">
        <f>IF(G21="","",Sheet1!AQ12)</f>
        <v>6.3176047904191641</v>
      </c>
      <c r="H25" s="225"/>
      <c r="I25" s="226"/>
      <c r="J25" s="101"/>
      <c r="K25" s="224">
        <f>IF(K21="","",Sheet1!AQ13)</f>
        <v>3.8428742514970042</v>
      </c>
      <c r="L25" s="225"/>
      <c r="M25" s="226"/>
      <c r="N25" s="101"/>
      <c r="O25" s="224">
        <f>IF(O21="","",Sheet1!AQ14)</f>
        <v>4.2440119760479007</v>
      </c>
      <c r="P25" s="225"/>
      <c r="Q25" s="226"/>
      <c r="R25" s="101"/>
      <c r="S25" s="224">
        <f>IF(S21="","",Sheet1!AQ15)</f>
        <v>3.516766467065866</v>
      </c>
      <c r="T25" s="225"/>
      <c r="U25" s="226"/>
      <c r="V25" s="101"/>
      <c r="W25" s="224">
        <f>IF(W21="","",Sheet1!AQ16)</f>
        <v>2.781137724550899</v>
      </c>
      <c r="X25" s="225"/>
      <c r="Y25" s="226"/>
      <c r="Z25" s="101"/>
      <c r="AA25" s="224">
        <f>IF(AA21="","",Sheet1!AQ17)</f>
        <v>2.0014970059880244</v>
      </c>
      <c r="AB25" s="225"/>
      <c r="AC25" s="226"/>
      <c r="AD25" s="101"/>
      <c r="AE25" s="224">
        <f>IF(AE21="","",Sheet1!AQ18)</f>
        <v>1.391616766467066</v>
      </c>
      <c r="AF25" s="225"/>
      <c r="AG25" s="226"/>
      <c r="AH25" s="101"/>
      <c r="AI25" s="224">
        <f>IF(AI21="","",Sheet1!AQ19)</f>
        <v>0</v>
      </c>
      <c r="AJ25" s="225"/>
      <c r="AK25" s="226"/>
      <c r="AL25" s="38"/>
      <c r="AM25" s="214"/>
      <c r="AN25" s="215"/>
      <c r="AO25" s="216"/>
    </row>
    <row r="26" spans="1:41" ht="31.5" customHeight="1" thickBot="1" x14ac:dyDescent="0.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4" thickBot="1" x14ac:dyDescent="0.4">
      <c r="A27" s="253" t="s">
        <v>12</v>
      </c>
      <c r="B27" s="254"/>
      <c r="C27" s="250" t="s">
        <v>13</v>
      </c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2"/>
    </row>
    <row r="28" spans="1:41" s="140" customFormat="1" ht="24" thickBot="1" x14ac:dyDescent="0.4">
      <c r="A28" s="255"/>
      <c r="B28" s="256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35">
      <c r="A29" s="248">
        <v>1</v>
      </c>
      <c r="B29" s="249"/>
      <c r="C29" s="163">
        <v>0</v>
      </c>
      <c r="D29" s="164">
        <v>34</v>
      </c>
      <c r="E29" s="164">
        <v>34</v>
      </c>
      <c r="F29" s="164">
        <v>34</v>
      </c>
      <c r="G29" s="164">
        <v>34</v>
      </c>
      <c r="H29" s="164">
        <v>34</v>
      </c>
      <c r="I29" s="164">
        <v>34</v>
      </c>
      <c r="J29" s="164">
        <v>34</v>
      </c>
      <c r="K29" s="164">
        <v>56</v>
      </c>
      <c r="L29" s="164">
        <v>56</v>
      </c>
      <c r="M29" s="164">
        <v>78</v>
      </c>
      <c r="N29" s="164">
        <v>78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78</v>
      </c>
      <c r="AE29" s="164">
        <v>78</v>
      </c>
      <c r="AF29" s="164">
        <v>56</v>
      </c>
      <c r="AG29" s="164">
        <v>56</v>
      </c>
      <c r="AH29" s="164">
        <v>34</v>
      </c>
      <c r="AI29" s="164">
        <v>34</v>
      </c>
      <c r="AJ29" s="164">
        <v>34</v>
      </c>
      <c r="AK29" s="164">
        <v>34</v>
      </c>
      <c r="AL29" s="164">
        <v>34</v>
      </c>
      <c r="AM29" s="164">
        <v>34</v>
      </c>
      <c r="AN29" s="164">
        <v>34</v>
      </c>
      <c r="AO29" s="165">
        <v>0</v>
      </c>
    </row>
    <row r="30" spans="1:41" s="140" customFormat="1" ht="35.25" customHeight="1" x14ac:dyDescent="0.35">
      <c r="A30" s="246">
        <v>2</v>
      </c>
      <c r="B30" s="247"/>
      <c r="C30" s="166">
        <v>0</v>
      </c>
      <c r="D30" s="167">
        <v>29</v>
      </c>
      <c r="E30" s="167">
        <v>29</v>
      </c>
      <c r="F30" s="167">
        <v>29</v>
      </c>
      <c r="G30" s="167">
        <v>29</v>
      </c>
      <c r="H30" s="167">
        <v>29</v>
      </c>
      <c r="I30" s="167">
        <v>29</v>
      </c>
      <c r="J30" s="167">
        <v>29</v>
      </c>
      <c r="K30" s="167">
        <v>48</v>
      </c>
      <c r="L30" s="167">
        <v>48</v>
      </c>
      <c r="M30" s="167">
        <v>68</v>
      </c>
      <c r="N30" s="167">
        <v>68</v>
      </c>
      <c r="O30" s="167">
        <v>80</v>
      </c>
      <c r="P30" s="167">
        <v>81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81</v>
      </c>
      <c r="AC30" s="167">
        <v>80</v>
      </c>
      <c r="AD30" s="167">
        <v>68</v>
      </c>
      <c r="AE30" s="167">
        <v>68</v>
      </c>
      <c r="AF30" s="167">
        <v>48</v>
      </c>
      <c r="AG30" s="167">
        <v>48</v>
      </c>
      <c r="AH30" s="167">
        <v>29</v>
      </c>
      <c r="AI30" s="167">
        <v>29</v>
      </c>
      <c r="AJ30" s="167">
        <v>29</v>
      </c>
      <c r="AK30" s="167">
        <v>29</v>
      </c>
      <c r="AL30" s="167">
        <v>29</v>
      </c>
      <c r="AM30" s="167">
        <v>29</v>
      </c>
      <c r="AN30" s="167">
        <v>29</v>
      </c>
      <c r="AO30" s="168">
        <v>0</v>
      </c>
    </row>
    <row r="31" spans="1:41" s="140" customFormat="1" ht="35.25" customHeight="1" x14ac:dyDescent="0.35">
      <c r="A31" s="246">
        <v>3</v>
      </c>
      <c r="B31" s="247"/>
      <c r="C31" s="166">
        <v>0</v>
      </c>
      <c r="D31" s="167">
        <v>24</v>
      </c>
      <c r="E31" s="167">
        <v>24</v>
      </c>
      <c r="F31" s="167">
        <v>24</v>
      </c>
      <c r="G31" s="167">
        <v>24</v>
      </c>
      <c r="H31" s="167">
        <v>24</v>
      </c>
      <c r="I31" s="167">
        <v>24</v>
      </c>
      <c r="J31" s="167">
        <v>24</v>
      </c>
      <c r="K31" s="167">
        <v>40</v>
      </c>
      <c r="L31" s="167">
        <v>40</v>
      </c>
      <c r="M31" s="167">
        <v>56</v>
      </c>
      <c r="N31" s="167">
        <v>56</v>
      </c>
      <c r="O31" s="167">
        <v>68</v>
      </c>
      <c r="P31" s="167">
        <v>68</v>
      </c>
      <c r="Q31" s="167">
        <v>85</v>
      </c>
      <c r="R31" s="167">
        <v>85</v>
      </c>
      <c r="S31" s="167">
        <v>99</v>
      </c>
      <c r="T31" s="167">
        <v>99</v>
      </c>
      <c r="U31" s="167">
        <v>99</v>
      </c>
      <c r="V31" s="167">
        <v>99</v>
      </c>
      <c r="W31" s="167">
        <v>99</v>
      </c>
      <c r="X31" s="167">
        <v>99</v>
      </c>
      <c r="Y31" s="167">
        <v>99</v>
      </c>
      <c r="Z31" s="167">
        <v>85</v>
      </c>
      <c r="AA31" s="167">
        <v>85</v>
      </c>
      <c r="AB31" s="167">
        <v>68</v>
      </c>
      <c r="AC31" s="167">
        <v>68</v>
      </c>
      <c r="AD31" s="167">
        <v>56</v>
      </c>
      <c r="AE31" s="167">
        <v>56</v>
      </c>
      <c r="AF31" s="167">
        <v>40</v>
      </c>
      <c r="AG31" s="167">
        <v>40</v>
      </c>
      <c r="AH31" s="167">
        <v>24</v>
      </c>
      <c r="AI31" s="167">
        <v>24</v>
      </c>
      <c r="AJ31" s="167">
        <v>24</v>
      </c>
      <c r="AK31" s="167">
        <v>24</v>
      </c>
      <c r="AL31" s="167">
        <v>24</v>
      </c>
      <c r="AM31" s="167">
        <v>24</v>
      </c>
      <c r="AN31" s="167">
        <v>24</v>
      </c>
      <c r="AO31" s="168">
        <v>0</v>
      </c>
    </row>
    <row r="32" spans="1:41" s="140" customFormat="1" ht="35.25" customHeight="1" x14ac:dyDescent="0.35">
      <c r="A32" s="246">
        <v>4</v>
      </c>
      <c r="B32" s="247"/>
      <c r="C32" s="166">
        <v>0</v>
      </c>
      <c r="D32" s="167">
        <v>20</v>
      </c>
      <c r="E32" s="167">
        <v>20</v>
      </c>
      <c r="F32" s="167">
        <v>20</v>
      </c>
      <c r="G32" s="167">
        <v>20</v>
      </c>
      <c r="H32" s="167">
        <v>20</v>
      </c>
      <c r="I32" s="167">
        <v>20</v>
      </c>
      <c r="J32" s="167">
        <v>20</v>
      </c>
      <c r="K32" s="167">
        <v>34</v>
      </c>
      <c r="L32" s="167">
        <v>34</v>
      </c>
      <c r="M32" s="167">
        <v>47</v>
      </c>
      <c r="N32" s="167">
        <v>47</v>
      </c>
      <c r="O32" s="167">
        <v>56</v>
      </c>
      <c r="P32" s="167">
        <v>56</v>
      </c>
      <c r="Q32" s="167">
        <v>69</v>
      </c>
      <c r="R32" s="167">
        <v>69</v>
      </c>
      <c r="S32" s="167">
        <v>82</v>
      </c>
      <c r="T32" s="167">
        <v>82</v>
      </c>
      <c r="U32" s="167">
        <v>82</v>
      </c>
      <c r="V32" s="167">
        <v>82</v>
      </c>
      <c r="W32" s="167">
        <v>82</v>
      </c>
      <c r="X32" s="167">
        <v>82</v>
      </c>
      <c r="Y32" s="167">
        <v>82</v>
      </c>
      <c r="Z32" s="167">
        <v>69</v>
      </c>
      <c r="AA32" s="167">
        <v>69</v>
      </c>
      <c r="AB32" s="167">
        <v>56</v>
      </c>
      <c r="AC32" s="167">
        <v>56</v>
      </c>
      <c r="AD32" s="167">
        <v>47</v>
      </c>
      <c r="AE32" s="167">
        <v>47</v>
      </c>
      <c r="AF32" s="167">
        <v>34</v>
      </c>
      <c r="AG32" s="167">
        <v>34</v>
      </c>
      <c r="AH32" s="167">
        <v>20</v>
      </c>
      <c r="AI32" s="167">
        <v>20</v>
      </c>
      <c r="AJ32" s="167">
        <v>20</v>
      </c>
      <c r="AK32" s="167">
        <v>20</v>
      </c>
      <c r="AL32" s="167">
        <v>20</v>
      </c>
      <c r="AM32" s="167">
        <v>20</v>
      </c>
      <c r="AN32" s="167">
        <v>20</v>
      </c>
      <c r="AO32" s="168">
        <v>0</v>
      </c>
    </row>
    <row r="33" spans="1:41" s="140" customFormat="1" ht="35.25" customHeight="1" x14ac:dyDescent="0.35">
      <c r="A33" s="246">
        <v>5</v>
      </c>
      <c r="B33" s="247"/>
      <c r="C33" s="166">
        <v>0</v>
      </c>
      <c r="D33" s="167">
        <v>16</v>
      </c>
      <c r="E33" s="167">
        <v>16</v>
      </c>
      <c r="F33" s="167">
        <v>16</v>
      </c>
      <c r="G33" s="167">
        <v>16</v>
      </c>
      <c r="H33" s="167">
        <v>16</v>
      </c>
      <c r="I33" s="167">
        <v>16</v>
      </c>
      <c r="J33" s="167">
        <v>16</v>
      </c>
      <c r="K33" s="167">
        <v>26</v>
      </c>
      <c r="L33" s="167">
        <v>26</v>
      </c>
      <c r="M33" s="167">
        <v>37</v>
      </c>
      <c r="N33" s="167">
        <v>37</v>
      </c>
      <c r="O33" s="167">
        <v>44</v>
      </c>
      <c r="P33" s="167">
        <v>44</v>
      </c>
      <c r="Q33" s="167">
        <v>55</v>
      </c>
      <c r="R33" s="167">
        <v>55</v>
      </c>
      <c r="S33" s="167">
        <v>65</v>
      </c>
      <c r="T33" s="167">
        <v>65</v>
      </c>
      <c r="U33" s="167">
        <v>65</v>
      </c>
      <c r="V33" s="167">
        <v>65</v>
      </c>
      <c r="W33" s="167">
        <v>65</v>
      </c>
      <c r="X33" s="167">
        <v>65</v>
      </c>
      <c r="Y33" s="167">
        <v>65</v>
      </c>
      <c r="Z33" s="167">
        <v>55</v>
      </c>
      <c r="AA33" s="167">
        <v>55</v>
      </c>
      <c r="AB33" s="167">
        <v>44</v>
      </c>
      <c r="AC33" s="167">
        <v>44</v>
      </c>
      <c r="AD33" s="167">
        <v>37</v>
      </c>
      <c r="AE33" s="167">
        <v>37</v>
      </c>
      <c r="AF33" s="167">
        <v>26</v>
      </c>
      <c r="AG33" s="167">
        <v>26</v>
      </c>
      <c r="AH33" s="167">
        <v>16</v>
      </c>
      <c r="AI33" s="167">
        <v>16</v>
      </c>
      <c r="AJ33" s="167">
        <v>16</v>
      </c>
      <c r="AK33" s="167">
        <v>16</v>
      </c>
      <c r="AL33" s="167">
        <v>16</v>
      </c>
      <c r="AM33" s="167">
        <v>16</v>
      </c>
      <c r="AN33" s="167">
        <v>16</v>
      </c>
      <c r="AO33" s="168">
        <v>0</v>
      </c>
    </row>
    <row r="34" spans="1:41" s="140" customFormat="1" ht="35.25" customHeight="1" x14ac:dyDescent="0.35">
      <c r="A34" s="246">
        <v>6</v>
      </c>
      <c r="B34" s="247"/>
      <c r="C34" s="166">
        <v>0</v>
      </c>
      <c r="D34" s="167">
        <v>11</v>
      </c>
      <c r="E34" s="167">
        <v>11</v>
      </c>
      <c r="F34" s="167">
        <v>11</v>
      </c>
      <c r="G34" s="167">
        <v>11</v>
      </c>
      <c r="H34" s="167">
        <v>11</v>
      </c>
      <c r="I34" s="167">
        <v>11</v>
      </c>
      <c r="J34" s="167">
        <v>11</v>
      </c>
      <c r="K34" s="167">
        <v>19</v>
      </c>
      <c r="L34" s="167">
        <v>19</v>
      </c>
      <c r="M34" s="167">
        <v>27</v>
      </c>
      <c r="N34" s="167">
        <v>27</v>
      </c>
      <c r="O34" s="167">
        <v>32</v>
      </c>
      <c r="P34" s="167">
        <v>32</v>
      </c>
      <c r="Q34" s="167">
        <v>40</v>
      </c>
      <c r="R34" s="167">
        <v>40</v>
      </c>
      <c r="S34" s="167">
        <v>47</v>
      </c>
      <c r="T34" s="167">
        <v>47</v>
      </c>
      <c r="U34" s="167">
        <v>47</v>
      </c>
      <c r="V34" s="167">
        <v>47</v>
      </c>
      <c r="W34" s="167">
        <v>47</v>
      </c>
      <c r="X34" s="167">
        <v>47</v>
      </c>
      <c r="Y34" s="167">
        <v>47</v>
      </c>
      <c r="Z34" s="167">
        <v>40</v>
      </c>
      <c r="AA34" s="167">
        <v>40</v>
      </c>
      <c r="AB34" s="167">
        <v>32</v>
      </c>
      <c r="AC34" s="167">
        <v>32</v>
      </c>
      <c r="AD34" s="167">
        <v>27</v>
      </c>
      <c r="AE34" s="167">
        <v>27</v>
      </c>
      <c r="AF34" s="167">
        <v>19</v>
      </c>
      <c r="AG34" s="167">
        <v>19</v>
      </c>
      <c r="AH34" s="167">
        <v>11</v>
      </c>
      <c r="AI34" s="167">
        <v>11</v>
      </c>
      <c r="AJ34" s="167">
        <v>11</v>
      </c>
      <c r="AK34" s="167">
        <v>11</v>
      </c>
      <c r="AL34" s="167">
        <v>11</v>
      </c>
      <c r="AM34" s="167">
        <v>11</v>
      </c>
      <c r="AN34" s="167">
        <v>11</v>
      </c>
      <c r="AO34" s="168">
        <v>0</v>
      </c>
    </row>
    <row r="35" spans="1:41" s="140" customFormat="1" ht="35.25" customHeight="1" x14ac:dyDescent="0.35">
      <c r="A35" s="246">
        <v>7</v>
      </c>
      <c r="B35" s="247"/>
      <c r="C35" s="166">
        <v>0</v>
      </c>
      <c r="D35" s="167">
        <v>8</v>
      </c>
      <c r="E35" s="167">
        <v>8</v>
      </c>
      <c r="F35" s="167">
        <v>8</v>
      </c>
      <c r="G35" s="167">
        <v>8</v>
      </c>
      <c r="H35" s="167">
        <v>8</v>
      </c>
      <c r="I35" s="167">
        <v>8</v>
      </c>
      <c r="J35" s="167">
        <v>8</v>
      </c>
      <c r="K35" s="167">
        <v>13</v>
      </c>
      <c r="L35" s="167">
        <v>13</v>
      </c>
      <c r="M35" s="167">
        <v>19</v>
      </c>
      <c r="N35" s="167">
        <v>19</v>
      </c>
      <c r="O35" s="167">
        <v>22</v>
      </c>
      <c r="P35" s="167">
        <v>22</v>
      </c>
      <c r="Q35" s="167">
        <v>28</v>
      </c>
      <c r="R35" s="167">
        <v>28</v>
      </c>
      <c r="S35" s="167">
        <v>32</v>
      </c>
      <c r="T35" s="167">
        <v>32</v>
      </c>
      <c r="U35" s="167">
        <v>32</v>
      </c>
      <c r="V35" s="167">
        <v>32</v>
      </c>
      <c r="W35" s="167">
        <v>32</v>
      </c>
      <c r="X35" s="167">
        <v>32</v>
      </c>
      <c r="Y35" s="167">
        <v>32</v>
      </c>
      <c r="Z35" s="167">
        <v>28</v>
      </c>
      <c r="AA35" s="167">
        <v>28</v>
      </c>
      <c r="AB35" s="167">
        <v>22</v>
      </c>
      <c r="AC35" s="167">
        <v>22</v>
      </c>
      <c r="AD35" s="167">
        <v>19</v>
      </c>
      <c r="AE35" s="167">
        <v>19</v>
      </c>
      <c r="AF35" s="167">
        <v>13</v>
      </c>
      <c r="AG35" s="167">
        <v>13</v>
      </c>
      <c r="AH35" s="167">
        <v>8</v>
      </c>
      <c r="AI35" s="167">
        <v>8</v>
      </c>
      <c r="AJ35" s="167">
        <v>8</v>
      </c>
      <c r="AK35" s="167">
        <v>8</v>
      </c>
      <c r="AL35" s="167">
        <v>8</v>
      </c>
      <c r="AM35" s="167">
        <v>8</v>
      </c>
      <c r="AN35" s="167">
        <v>8</v>
      </c>
      <c r="AO35" s="168">
        <v>0</v>
      </c>
    </row>
    <row r="36" spans="1:41" s="142" customFormat="1" ht="36" customHeight="1" thickBot="1" x14ac:dyDescent="0.4">
      <c r="A36" s="244">
        <v>8</v>
      </c>
      <c r="B36" s="24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.5" thickBot="1" x14ac:dyDescent="0.25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">
      <c r="G79" s="143"/>
    </row>
    <row r="80" spans="7:42" x14ac:dyDescent="0.2">
      <c r="G80" s="143"/>
    </row>
    <row r="81" spans="7:7" x14ac:dyDescent="0.2">
      <c r="G81" s="143"/>
    </row>
    <row r="82" spans="7:7" x14ac:dyDescent="0.2">
      <c r="G82" s="143"/>
    </row>
    <row r="83" spans="7:7" x14ac:dyDescent="0.2">
      <c r="G83" s="143"/>
    </row>
    <row r="84" spans="7:7" x14ac:dyDescent="0.2">
      <c r="G84" s="143"/>
    </row>
    <row r="85" spans="7:7" x14ac:dyDescent="0.2">
      <c r="G85" s="143"/>
    </row>
    <row r="86" spans="7:7" x14ac:dyDescent="0.2">
      <c r="G86" s="143"/>
    </row>
    <row r="87" spans="7:7" x14ac:dyDescent="0.2">
      <c r="G87" s="143"/>
    </row>
    <row r="88" spans="7:7" x14ac:dyDescent="0.2">
      <c r="G88" s="143"/>
    </row>
    <row r="89" spans="7:7" x14ac:dyDescent="0.2">
      <c r="G89" s="143"/>
    </row>
    <row r="90" spans="7:7" x14ac:dyDescent="0.2">
      <c r="G90" s="143"/>
    </row>
    <row r="91" spans="7:7" x14ac:dyDescent="0.2">
      <c r="G91" s="143"/>
    </row>
    <row r="92" spans="7:7" x14ac:dyDescent="0.2">
      <c r="G92" s="143"/>
    </row>
    <row r="93" spans="7:7" x14ac:dyDescent="0.2">
      <c r="G93" s="143"/>
    </row>
    <row r="94" spans="7:7" x14ac:dyDescent="0.2">
      <c r="G94" s="143"/>
    </row>
    <row r="95" spans="7:7" x14ac:dyDescent="0.2">
      <c r="G95" s="143"/>
    </row>
    <row r="96" spans="7:7" x14ac:dyDescent="0.2">
      <c r="G96" s="143"/>
    </row>
    <row r="97" spans="7:7" x14ac:dyDescent="0.2">
      <c r="G97" s="143"/>
    </row>
    <row r="98" spans="7:7" x14ac:dyDescent="0.2">
      <c r="G98" s="143"/>
    </row>
    <row r="99" spans="7:7" x14ac:dyDescent="0.2">
      <c r="G99" s="143"/>
    </row>
    <row r="100" spans="7:7" x14ac:dyDescent="0.2">
      <c r="G100" s="143"/>
    </row>
    <row r="101" spans="7:7" x14ac:dyDescent="0.2">
      <c r="G101" s="143"/>
    </row>
    <row r="102" spans="7:7" x14ac:dyDescent="0.2">
      <c r="G102" s="143"/>
    </row>
    <row r="103" spans="7:7" x14ac:dyDescent="0.2">
      <c r="G103" s="143"/>
    </row>
    <row r="104" spans="7:7" x14ac:dyDescent="0.2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1" priority="1" operator="lessThan">
      <formula>0</formula>
    </cfRule>
    <cfRule type="cellIs" dxfId="0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25">
      <c r="A2" s="73"/>
      <c r="B2" s="43"/>
      <c r="C2" s="43"/>
      <c r="D2" s="43"/>
      <c r="E2" s="43"/>
      <c r="F2" s="44"/>
      <c r="G2" s="43"/>
      <c r="H2" s="297" t="str">
        <f>IF('Pattern Design'!T10="","",'Pattern Design'!T10)</f>
        <v>Samandrag341</v>
      </c>
      <c r="I2" s="297"/>
      <c r="J2" s="297"/>
      <c r="K2" s="297"/>
      <c r="L2" s="297"/>
      <c r="M2" s="297"/>
      <c r="N2" s="297"/>
      <c r="O2" s="297"/>
      <c r="P2" s="136"/>
      <c r="Q2" s="43"/>
      <c r="R2" s="43"/>
      <c r="S2" s="43"/>
      <c r="T2" s="43"/>
      <c r="U2" s="43"/>
      <c r="V2" s="74"/>
    </row>
    <row r="3" spans="1:46" ht="51" customHeight="1" thickBot="1" x14ac:dyDescent="0.4">
      <c r="A3" s="73"/>
      <c r="B3" s="76"/>
      <c r="C3" s="77"/>
      <c r="D3" s="294" t="s">
        <v>160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T3" s="43"/>
      <c r="U3" s="43"/>
      <c r="V3" s="74"/>
    </row>
    <row r="4" spans="1:46" ht="15.75" x14ac:dyDescent="0.2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7" t="s">
        <v>80</v>
      </c>
      <c r="B5" s="15" t="s">
        <v>70</v>
      </c>
      <c r="C5" s="16">
        <f>IF('Pattern Design'!V29="","",AVERAGE('Pattern Design'!E29:I29))</f>
        <v>34</v>
      </c>
      <c r="D5" s="115">
        <f>_xlfn.IFS(C5="","",C5&gt;0,TRUNC((AVERAGE(C7))/C5,1),C5=0,"")</f>
        <v>2.9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16</v>
      </c>
      <c r="J5" s="49">
        <f>_xlfn.IFS(I5="","",I5&gt;0,TRUNC((AVERAGE(I7))/I5,1),I5=0,"")</f>
        <v>4</v>
      </c>
      <c r="K5" s="133"/>
      <c r="L5" s="133"/>
      <c r="M5" s="47" t="s">
        <v>80</v>
      </c>
      <c r="N5" s="15" t="s">
        <v>70</v>
      </c>
      <c r="O5" s="41">
        <f>AVERAGE(Sheet1!D30:H30)</f>
        <v>8.5508982035928147E-2</v>
      </c>
      <c r="P5" s="49">
        <f>_xlfn.IFS(O5="","",O5&gt;0,TRUNC((AVERAGE(O7))/O5,1),O5=0,"")</f>
        <v>2.9</v>
      </c>
      <c r="Q5" s="121"/>
      <c r="R5" s="122"/>
      <c r="S5" s="48" t="s">
        <v>80</v>
      </c>
      <c r="T5" s="15" t="s">
        <v>70</v>
      </c>
      <c r="U5" s="41">
        <f>AVERAGE(Sheet1!D34:H34)</f>
        <v>3.3532934131736525E-2</v>
      </c>
      <c r="V5" s="49">
        <f>_xlfn.IFS(U5="","",U5&gt;0,TRUNC((AVERAGE(U7))/U5,1),U5=0,"")</f>
        <v>4</v>
      </c>
    </row>
    <row r="6" spans="1:46" ht="15" x14ac:dyDescent="0.25">
      <c r="A6" s="47" t="s">
        <v>79</v>
      </c>
      <c r="B6" s="15" t="s">
        <v>82</v>
      </c>
      <c r="C6" s="16">
        <f>IF('Pattern Design'!V29="","",AVERAGE('Pattern Design'!AI29:AM29))</f>
        <v>34</v>
      </c>
      <c r="D6" s="115">
        <f>_xlfn.IFS(C6="","",C6&gt;0,TRUNC((AVERAGE(C7))/C6,1),C6=0,"")</f>
        <v>2.9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16</v>
      </c>
      <c r="J6" s="49">
        <f>_xlfn.IFS(I6="","",I6&gt;0,TRUNC((AVERAGE(I7))/I6,1),I6=0,"")</f>
        <v>4</v>
      </c>
      <c r="K6" s="133"/>
      <c r="L6" s="133"/>
      <c r="M6" s="47" t="s">
        <v>79</v>
      </c>
      <c r="N6" s="15" t="s">
        <v>82</v>
      </c>
      <c r="O6" s="41">
        <f>AVERAGE(Sheet1!AH30:AL30)</f>
        <v>8.5508982035928147E-2</v>
      </c>
      <c r="P6" s="49">
        <f>_xlfn.IFS(O6="","",O6&gt;0,TRUNC((AVERAGE(O7))/O6,1),O6=0,"")</f>
        <v>2.9</v>
      </c>
      <c r="Q6" s="121"/>
      <c r="R6" s="122"/>
      <c r="S6" s="48" t="s">
        <v>79</v>
      </c>
      <c r="T6" s="15" t="s">
        <v>82</v>
      </c>
      <c r="U6" s="41">
        <f>AVERAGE(Sheet1!AH34:AL34)</f>
        <v>3.3532934131736525E-2</v>
      </c>
      <c r="V6" s="49">
        <f>_xlfn.IFS(U6="","",U6&gt;0,TRUNC((AVERAGE(U7))/U6,1),U6=0,"")</f>
        <v>4</v>
      </c>
    </row>
    <row r="7" spans="1:46" ht="15" x14ac:dyDescent="0.25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65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0.25149700598802399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0.13622754491017963</v>
      </c>
      <c r="V7" s="50"/>
    </row>
    <row r="8" spans="1:46" ht="15" x14ac:dyDescent="0.25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5" x14ac:dyDescent="0.25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5" x14ac:dyDescent="0.25">
      <c r="A10" s="47" t="s">
        <v>80</v>
      </c>
      <c r="B10" s="15" t="s">
        <v>70</v>
      </c>
      <c r="C10" s="16">
        <f>IF('Pattern Design'!V30="","",AVERAGE('Pattern Design'!E30:I30))</f>
        <v>29</v>
      </c>
      <c r="D10" s="115">
        <f>_xlfn.IFS(C10="","",C10&gt;0,TRUNC((AVERAGE(C12))/C10,1),C10=0,"")</f>
        <v>3.4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11</v>
      </c>
      <c r="J10" s="49">
        <f>_xlfn.IFS(I10="","",I10&gt;0,TRUNC((AVERAGE(I12))/I10,1),I10=0,"")</f>
        <v>4.2</v>
      </c>
      <c r="K10" s="133"/>
      <c r="L10" s="133"/>
      <c r="M10" s="47" t="s">
        <v>80</v>
      </c>
      <c r="N10" s="15" t="s">
        <v>70</v>
      </c>
      <c r="O10" s="41">
        <f>AVERAGE(Sheet1!D31:H31)</f>
        <v>4.8622754491017967E-2</v>
      </c>
      <c r="P10" s="49">
        <f>_xlfn.IFS(O10="","",O10&gt;0,TRUNC((AVERAGE(O12))/O10,1),O10=0,"")</f>
        <v>3.4</v>
      </c>
      <c r="Q10" s="121"/>
      <c r="R10" s="122"/>
      <c r="S10" s="48" t="s">
        <v>80</v>
      </c>
      <c r="T10" s="15" t="s">
        <v>70</v>
      </c>
      <c r="U10" s="41">
        <f>AVERAGE(Sheet1!D35:H35)</f>
        <v>2.3053892215568857E-2</v>
      </c>
      <c r="V10" s="49">
        <f>_xlfn.IFS(U10="","",U10&gt;0,TRUNC((AVERAGE(U12))/U10,1),U10=0,"")</f>
        <v>4.2</v>
      </c>
    </row>
    <row r="11" spans="1:46" ht="15" x14ac:dyDescent="0.25">
      <c r="A11" s="47" t="s">
        <v>79</v>
      </c>
      <c r="B11" s="15" t="s">
        <v>82</v>
      </c>
      <c r="C11" s="16">
        <f>IF('Pattern Design'!V30="","",AVERAGE('Pattern Design'!AI30:AM30))</f>
        <v>29</v>
      </c>
      <c r="D11" s="145">
        <f>_xlfn.IFS(C11="","",C11&gt;0,TRUNC((AVERAGE(C12))/C11,1),C11=0,"")</f>
        <v>3.4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11</v>
      </c>
      <c r="J11" s="49">
        <f>_xlfn.IFS(I11="","",I11&gt;0,TRUNC((AVERAGE(I12))/I11,1),I11=0,"")</f>
        <v>4.2</v>
      </c>
      <c r="K11" s="133"/>
      <c r="L11" s="133"/>
      <c r="M11" s="47" t="s">
        <v>79</v>
      </c>
      <c r="N11" s="15" t="s">
        <v>82</v>
      </c>
      <c r="O11" s="41">
        <f>AVERAGE(Sheet1!AH31:AL31)</f>
        <v>4.8622754491017967E-2</v>
      </c>
      <c r="P11" s="49">
        <f>_xlfn.IFS(O11="","",O11&gt;0,TRUNC((AVERAGE(O12))/O11,1),O11=0,"")</f>
        <v>3.4</v>
      </c>
      <c r="Q11" s="121"/>
      <c r="R11" s="122"/>
      <c r="S11" s="48" t="s">
        <v>79</v>
      </c>
      <c r="T11" s="15" t="s">
        <v>82</v>
      </c>
      <c r="U11" s="41">
        <f>AVERAGE(Sheet1!AH35:AL35)</f>
        <v>2.3053892215568857E-2</v>
      </c>
      <c r="V11" s="49">
        <f>_xlfn.IFS(U11="","",U11&gt;0,TRUNC((AVERAGE(U12))/U11,1),U11=0,"")</f>
        <v>4.2</v>
      </c>
    </row>
    <row r="12" spans="1:46" ht="15" x14ac:dyDescent="0.25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47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0.16766467065868262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9.8502994011976056E-2</v>
      </c>
      <c r="V12" s="54"/>
    </row>
    <row r="13" spans="1:46" ht="15.75" x14ac:dyDescent="0.2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5" x14ac:dyDescent="0.25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5" x14ac:dyDescent="0.25">
      <c r="A15" s="47" t="s">
        <v>80</v>
      </c>
      <c r="B15" s="15" t="s">
        <v>70</v>
      </c>
      <c r="C15" s="16">
        <f>IF('Pattern Design'!V31="","",AVERAGE('Pattern Design'!E31:I31))</f>
        <v>24</v>
      </c>
      <c r="D15" s="115">
        <f>_xlfn.IFS(C15="","",C15&gt;0,TRUNC((AVERAGE(C17))/C15,1),C15=0,"")</f>
        <v>4.0999999999999996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8</v>
      </c>
      <c r="J15" s="49">
        <f>_xlfn.IFS(I15="","",I15&gt;0,TRUNC((AVERAGE(I17))/I15,1),I15=0,"")</f>
        <v>4</v>
      </c>
      <c r="K15" s="133"/>
      <c r="L15" s="133"/>
      <c r="M15" s="47" t="s">
        <v>80</v>
      </c>
      <c r="N15" s="15" t="s">
        <v>70</v>
      </c>
      <c r="O15" s="41">
        <f>AVERAGE(Sheet1!D32:H32)</f>
        <v>5.0299401197604787E-2</v>
      </c>
      <c r="P15" s="49">
        <f>_xlfn.IFS(O15="","",O15&gt;0,TRUNC((AVERAGE(O17))/O15,1),O15=0,"")</f>
        <v>4.0999999999999996</v>
      </c>
      <c r="Q15" s="121"/>
      <c r="R15" s="122"/>
      <c r="S15" s="48" t="s">
        <v>80</v>
      </c>
      <c r="T15" s="15" t="s">
        <v>70</v>
      </c>
      <c r="U15" s="41">
        <f>AVERAGE(Sheet1!D36:H36)</f>
        <v>1.6766467065868262E-2</v>
      </c>
      <c r="V15" s="49">
        <f>_xlfn.IFS(U15="","",U15&gt;0,TRUNC((AVERAGE(U17))/U15,1),U15=0,"")</f>
        <v>4</v>
      </c>
    </row>
    <row r="16" spans="1:46" ht="15" x14ac:dyDescent="0.25">
      <c r="A16" s="47" t="s">
        <v>79</v>
      </c>
      <c r="B16" s="15" t="s">
        <v>82</v>
      </c>
      <c r="C16" s="16">
        <f>IF('Pattern Design'!V31="","",AVERAGE('Pattern Design'!AI31:AM31))</f>
        <v>24</v>
      </c>
      <c r="D16" s="115">
        <f>_xlfn.IFS(C16="","",C16&gt;0,TRUNC((AVERAGE(C17))/C16,1),C16=0,"")</f>
        <v>4.0999999999999996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8</v>
      </c>
      <c r="J16" s="49">
        <f>_xlfn.IFS(I16="","",I16&gt;0,TRUNC((AVERAGE(I17))/I16,1),I16=0,"")</f>
        <v>4</v>
      </c>
      <c r="K16" s="133"/>
      <c r="L16" s="133"/>
      <c r="M16" s="47" t="s">
        <v>79</v>
      </c>
      <c r="N16" s="15" t="s">
        <v>82</v>
      </c>
      <c r="O16" s="41">
        <f>AVERAGE(Sheet1!AH32:AL32)</f>
        <v>5.0299401197604787E-2</v>
      </c>
      <c r="P16" s="49">
        <f>_xlfn.IFS(O16="","",O16&gt;0,TRUNC((AVERAGE(O17))/O16,1),O16=0,"")</f>
        <v>4.0999999999999996</v>
      </c>
      <c r="Q16" s="121"/>
      <c r="R16" s="122"/>
      <c r="S16" s="48" t="s">
        <v>79</v>
      </c>
      <c r="T16" s="15" t="s">
        <v>82</v>
      </c>
      <c r="U16" s="41">
        <f>AVERAGE(Sheet1!AH36:AL36)</f>
        <v>1.6766467065868262E-2</v>
      </c>
      <c r="V16" s="49">
        <f>_xlfn.IFS(U16="","",U16&gt;0,TRUNC((AVERAGE(U17))/U16,1),U16=0,"")</f>
        <v>4</v>
      </c>
    </row>
    <row r="17" spans="1:22" ht="15" x14ac:dyDescent="0.25">
      <c r="A17" s="47" t="s">
        <v>81</v>
      </c>
      <c r="B17" s="15" t="s">
        <v>78</v>
      </c>
      <c r="C17" s="16">
        <f>IF('Pattern Design'!V31="","",AVERAGE('Pattern Design'!T31:X31))</f>
        <v>99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32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0.20748502994011978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6.706586826347305E-2</v>
      </c>
      <c r="V17" s="56"/>
    </row>
    <row r="18" spans="1:22" ht="15" x14ac:dyDescent="0.25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5" x14ac:dyDescent="0.25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5" x14ac:dyDescent="0.25">
      <c r="A20" s="47" t="s">
        <v>80</v>
      </c>
      <c r="B20" s="15" t="s">
        <v>70</v>
      </c>
      <c r="C20" s="16">
        <f>IF('Pattern Design'!V32="","",AVERAGE('Pattern Design'!E32:I32))</f>
        <v>20</v>
      </c>
      <c r="D20" s="115">
        <f>_xlfn.IFS(C20="","",C20&gt;0,TRUNC((AVERAGE(C22))/C20,1),C20=0,"")</f>
        <v>4.0999999999999996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4.1916167664670663E-2</v>
      </c>
      <c r="P20" s="49">
        <f>_xlfn.IFS(O20="","",O20&gt;0,TRUNC((AVERAGE(O22))/O20,1),O20=0,"")</f>
        <v>4.0999999999999996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5" x14ac:dyDescent="0.25">
      <c r="A21" s="47" t="s">
        <v>79</v>
      </c>
      <c r="B21" s="15" t="s">
        <v>82</v>
      </c>
      <c r="C21" s="16">
        <f>IF('Pattern Design'!V32="","",AVERAGE('Pattern Design'!AI32:AM32))</f>
        <v>20</v>
      </c>
      <c r="D21" s="115">
        <f>_xlfn.IFS(C21="","",C21&gt;0,TRUNC((AVERAGE(C22))/C21,1),C21=0,"")</f>
        <v>4.0999999999999996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4.1916167664670663E-2</v>
      </c>
      <c r="P21" s="49">
        <f>_xlfn.IFS(O21="","",O21&gt;0,TRUNC((AVERAGE(O22))/O21,1),O21=0,"")</f>
        <v>4.0999999999999996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5.75" thickBot="1" x14ac:dyDescent="0.3">
      <c r="A22" s="58" t="s">
        <v>81</v>
      </c>
      <c r="B22" s="59" t="s">
        <v>72</v>
      </c>
      <c r="C22" s="60">
        <f>IF('Pattern Design'!V32="","",AVERAGE('Pattern Design'!T32:X32))</f>
        <v>82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0.17185628742514969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x14ac:dyDescent="0.2">
      <c r="A23" s="298" t="s">
        <v>149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5" x14ac:dyDescent="0.25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5" x14ac:dyDescent="0.25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5" x14ac:dyDescent="0.25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5" x14ac:dyDescent="0.25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2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5" x14ac:dyDescent="0.25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5" x14ac:dyDescent="0.25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5" x14ac:dyDescent="0.25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5" x14ac:dyDescent="0.25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5" x14ac:dyDescent="0.25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5" x14ac:dyDescent="0.25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5" x14ac:dyDescent="0.25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5" x14ac:dyDescent="0.25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5" x14ac:dyDescent="0.25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5" x14ac:dyDescent="0.25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2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2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2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2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2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2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2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2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2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2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">
      <c r="A52" s="307" t="s">
        <v>140</v>
      </c>
      <c r="B52" s="308"/>
      <c r="C52" s="308"/>
      <c r="D52" s="309"/>
      <c r="E52" s="308" t="s">
        <v>153</v>
      </c>
      <c r="F52" s="308"/>
      <c r="G52" s="308"/>
      <c r="H52" s="309"/>
      <c r="I52" s="307" t="s">
        <v>150</v>
      </c>
      <c r="J52" s="308"/>
      <c r="K52" s="309"/>
      <c r="L52" s="307" t="s">
        <v>151</v>
      </c>
      <c r="M52" s="308"/>
      <c r="N52" s="309"/>
      <c r="O52" s="307" t="s">
        <v>152</v>
      </c>
      <c r="P52" s="308"/>
      <c r="Q52" s="308"/>
      <c r="R52" s="308"/>
      <c r="S52" s="307" t="s">
        <v>141</v>
      </c>
      <c r="T52" s="308"/>
      <c r="U52" s="308"/>
      <c r="V52" s="309"/>
    </row>
    <row r="53" spans="1:22" ht="12" customHeight="1" thickBot="1" x14ac:dyDescent="0.25">
      <c r="A53" s="310"/>
      <c r="B53" s="311"/>
      <c r="C53" s="311"/>
      <c r="D53" s="312"/>
      <c r="E53" s="311"/>
      <c r="F53" s="311"/>
      <c r="G53" s="311"/>
      <c r="H53" s="312"/>
      <c r="I53" s="310"/>
      <c r="J53" s="311"/>
      <c r="K53" s="312"/>
      <c r="L53" s="310"/>
      <c r="M53" s="311"/>
      <c r="N53" s="312"/>
      <c r="O53" s="310"/>
      <c r="P53" s="311"/>
      <c r="Q53" s="311"/>
      <c r="R53" s="311"/>
      <c r="S53" s="310"/>
      <c r="T53" s="311"/>
      <c r="U53" s="311"/>
      <c r="V53" s="312"/>
    </row>
    <row r="54" spans="1:22" ht="49.9" customHeight="1" thickBot="1" x14ac:dyDescent="0.25">
      <c r="A54" s="322" t="s">
        <v>154</v>
      </c>
      <c r="B54" s="323"/>
      <c r="C54" s="323"/>
      <c r="D54" s="324"/>
      <c r="E54" s="323" t="s">
        <v>155</v>
      </c>
      <c r="F54" s="323"/>
      <c r="G54" s="323"/>
      <c r="H54" s="324"/>
      <c r="I54" s="322" t="s">
        <v>156</v>
      </c>
      <c r="J54" s="323"/>
      <c r="K54" s="324"/>
      <c r="L54" s="322" t="s">
        <v>157</v>
      </c>
      <c r="M54" s="323"/>
      <c r="N54" s="324"/>
      <c r="O54" s="322" t="s">
        <v>158</v>
      </c>
      <c r="P54" s="323"/>
      <c r="Q54" s="323"/>
      <c r="R54" s="324"/>
      <c r="S54" s="322" t="s">
        <v>159</v>
      </c>
      <c r="T54" s="323"/>
      <c r="U54" s="323"/>
      <c r="V54" s="324"/>
    </row>
    <row r="55" spans="1:22" ht="13.15" customHeight="1" x14ac:dyDescent="0.2">
      <c r="A55" s="313">
        <f>IFERROR(Sheet1!S39/Sheet1!D39,"")</f>
        <v>3.6713286713286717</v>
      </c>
      <c r="B55" s="314"/>
      <c r="C55" s="314"/>
      <c r="D55" s="315"/>
      <c r="E55" s="326">
        <f>IFERROR((Sheet1!S39/Sheet1!I39),"")</f>
        <v>2.0408956616389369</v>
      </c>
      <c r="F55" s="326"/>
      <c r="G55" s="326"/>
      <c r="H55" s="327"/>
      <c r="I55" s="325">
        <f>IFERROR((Sheet1!S39/Sheet1!N39),"")</f>
        <v>1.1453879047037263</v>
      </c>
      <c r="J55" s="326"/>
      <c r="K55" s="327"/>
      <c r="L55" s="325">
        <f>IFERROR((Sheet1!S39/Sheet1!X39),"")</f>
        <v>1.1453879047037263</v>
      </c>
      <c r="M55" s="326"/>
      <c r="N55" s="327"/>
      <c r="O55" s="325">
        <f>IFERROR((Sheet1!S39/Sheet1!AC39),"")</f>
        <v>2.0408956616389364</v>
      </c>
      <c r="P55" s="326"/>
      <c r="Q55" s="326"/>
      <c r="R55" s="327"/>
      <c r="S55" s="313">
        <f>IFERROR(Sheet1!S39/Sheet1!AH39,"")</f>
        <v>3.6713286713286717</v>
      </c>
      <c r="T55" s="314"/>
      <c r="U55" s="314"/>
      <c r="V55" s="315"/>
    </row>
    <row r="56" spans="1:22" ht="13.15" customHeight="1" x14ac:dyDescent="0.2">
      <c r="A56" s="316"/>
      <c r="B56" s="317"/>
      <c r="C56" s="317"/>
      <c r="D56" s="318"/>
      <c r="E56" s="329"/>
      <c r="F56" s="329"/>
      <c r="G56" s="329"/>
      <c r="H56" s="330"/>
      <c r="I56" s="328"/>
      <c r="J56" s="329"/>
      <c r="K56" s="330"/>
      <c r="L56" s="328"/>
      <c r="M56" s="329"/>
      <c r="N56" s="330"/>
      <c r="O56" s="328"/>
      <c r="P56" s="329"/>
      <c r="Q56" s="329"/>
      <c r="R56" s="330"/>
      <c r="S56" s="316"/>
      <c r="T56" s="317"/>
      <c r="U56" s="317"/>
      <c r="V56" s="318"/>
    </row>
    <row r="57" spans="1:22" ht="13.15" customHeight="1" x14ac:dyDescent="0.2">
      <c r="A57" s="316"/>
      <c r="B57" s="317"/>
      <c r="C57" s="317"/>
      <c r="D57" s="318"/>
      <c r="E57" s="329"/>
      <c r="F57" s="329"/>
      <c r="G57" s="329"/>
      <c r="H57" s="330"/>
      <c r="I57" s="328"/>
      <c r="J57" s="329"/>
      <c r="K57" s="330"/>
      <c r="L57" s="328"/>
      <c r="M57" s="329"/>
      <c r="N57" s="330"/>
      <c r="O57" s="328"/>
      <c r="P57" s="329"/>
      <c r="Q57" s="329"/>
      <c r="R57" s="330"/>
      <c r="S57" s="316"/>
      <c r="T57" s="317"/>
      <c r="U57" s="317"/>
      <c r="V57" s="318"/>
    </row>
    <row r="58" spans="1:22" ht="13.9" customHeight="1" thickBot="1" x14ac:dyDescent="0.25">
      <c r="A58" s="319"/>
      <c r="B58" s="320"/>
      <c r="C58" s="320"/>
      <c r="D58" s="321"/>
      <c r="E58" s="332"/>
      <c r="F58" s="332"/>
      <c r="G58" s="332"/>
      <c r="H58" s="333"/>
      <c r="I58" s="331"/>
      <c r="J58" s="332"/>
      <c r="K58" s="333"/>
      <c r="L58" s="331"/>
      <c r="M58" s="332"/>
      <c r="N58" s="333"/>
      <c r="O58" s="331"/>
      <c r="P58" s="332"/>
      <c r="Q58" s="332"/>
      <c r="R58" s="333"/>
      <c r="S58" s="319"/>
      <c r="T58" s="320"/>
      <c r="U58" s="320"/>
      <c r="V58" s="321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7" priority="4" operator="between">
      <formula>4.01</formula>
      <formula>8</formula>
    </cfRule>
    <cfRule type="cellIs" dxfId="6" priority="5" operator="greaterThan">
      <formula>8.01</formula>
    </cfRule>
    <cfRule type="cellIs" dxfId="5" priority="6" operator="lessThanOrEqual">
      <formula>4</formula>
    </cfRule>
  </conditionalFormatting>
  <conditionalFormatting sqref="S55">
    <cfRule type="cellIs" dxfId="4" priority="1" operator="between">
      <formula>4.01</formula>
      <formula>8</formula>
    </cfRule>
    <cfRule type="cellIs" dxfId="3" priority="2" operator="greaterThan">
      <formula>8.01</formula>
    </cfRule>
    <cfRule type="cellIs" dxfId="2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">
      <c r="A2" s="92"/>
      <c r="B2" s="345" t="s">
        <v>88</v>
      </c>
      <c r="C2" s="345"/>
      <c r="D2" s="346"/>
      <c r="E2" s="346"/>
      <c r="F2" s="346"/>
      <c r="G2" s="346"/>
      <c r="H2" s="346"/>
      <c r="I2" s="346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45" customHeight="1" x14ac:dyDescent="0.35">
      <c r="A3" s="92"/>
      <c r="B3" s="147"/>
      <c r="C3" s="148"/>
      <c r="D3" s="349" t="s">
        <v>80</v>
      </c>
      <c r="E3" s="350"/>
      <c r="F3" s="351" t="s">
        <v>81</v>
      </c>
      <c r="G3" s="351"/>
      <c r="H3" s="351" t="s">
        <v>79</v>
      </c>
      <c r="I3" s="351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35">
      <c r="A4" s="95"/>
      <c r="B4" s="347"/>
      <c r="C4" s="348"/>
      <c r="D4" s="352" t="s">
        <v>66</v>
      </c>
      <c r="E4" s="352"/>
      <c r="F4" s="353" t="s">
        <v>67</v>
      </c>
      <c r="G4" s="353"/>
      <c r="H4" s="353" t="s">
        <v>68</v>
      </c>
      <c r="I4" s="353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35">
      <c r="A5" s="95"/>
      <c r="B5" s="342" t="s">
        <v>69</v>
      </c>
      <c r="C5" s="343"/>
      <c r="D5" s="338">
        <f>IFERROR(TRUNC((AVERAGE('Ratio Detail'!$C$5))/'Ratio Detail'!C10,1),"")</f>
        <v>1.1000000000000001</v>
      </c>
      <c r="E5" s="338"/>
      <c r="F5" s="338">
        <f>IFERROR(TRUNC((AVERAGE('Ratio Detail'!$C$7))/'Ratio Detail'!C12,1),"")</f>
        <v>1</v>
      </c>
      <c r="G5" s="338"/>
      <c r="H5" s="338">
        <f>IFERROR(TRUNC((AVERAGE('Ratio Detail'!$C$6))/'Ratio Detail'!C11,1),"")</f>
        <v>1.1000000000000001</v>
      </c>
      <c r="I5" s="338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35">
      <c r="A6" s="95"/>
      <c r="B6" s="342" t="s">
        <v>71</v>
      </c>
      <c r="C6" s="343"/>
      <c r="D6" s="338">
        <f>IFERROR(TRUNC((AVERAGE('Ratio Detail'!$C$5))/'Ratio Detail'!C15,1),"")</f>
        <v>1.4</v>
      </c>
      <c r="E6" s="338"/>
      <c r="F6" s="338">
        <f>IFERROR(TRUNC((AVERAGE('Ratio Detail'!$C$7))/'Ratio Detail'!C17,1),"")</f>
        <v>1</v>
      </c>
      <c r="G6" s="338"/>
      <c r="H6" s="338">
        <f>IFERROR(TRUNC((AVERAGE('Ratio Detail'!$C$6))/'Ratio Detail'!C16,1),"")</f>
        <v>1.4</v>
      </c>
      <c r="I6" s="338"/>
      <c r="J6" s="96"/>
      <c r="K6" s="96"/>
      <c r="L6" s="96"/>
      <c r="M6" s="96"/>
      <c r="N6" s="96"/>
      <c r="O6" s="334" t="str">
        <f>IF('Pattern Design'!T10="","",'Pattern Design'!T10)</f>
        <v>Samandrag341</v>
      </c>
      <c r="P6" s="334"/>
      <c r="Q6" s="334"/>
      <c r="R6" s="334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35">
      <c r="A7" s="95"/>
      <c r="B7" s="342" t="s">
        <v>73</v>
      </c>
      <c r="C7" s="343"/>
      <c r="D7" s="338">
        <f>IFERROR(TRUNC((AVERAGE('Ratio Detail'!$C$5))/'Ratio Detail'!C20,1),"")</f>
        <v>1.7</v>
      </c>
      <c r="E7" s="338"/>
      <c r="F7" s="338">
        <f>IFERROR(TRUNC((AVERAGE('Ratio Detail'!$C$7))/'Ratio Detail'!C22,1),"")</f>
        <v>1.2</v>
      </c>
      <c r="G7" s="338"/>
      <c r="H7" s="338">
        <f>IFERROR(TRUNC((AVERAGE('Ratio Detail'!$C$6))/'Ratio Detail'!C21,1),"")</f>
        <v>1.7</v>
      </c>
      <c r="I7" s="338"/>
      <c r="J7" s="96"/>
      <c r="K7" s="96"/>
      <c r="L7" s="96"/>
      <c r="M7" s="96"/>
      <c r="N7" s="96"/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35">
      <c r="A8" s="92"/>
      <c r="B8" s="342" t="s">
        <v>74</v>
      </c>
      <c r="C8" s="343"/>
      <c r="D8" s="338">
        <f>IFERROR(TRUNC((AVERAGE('Ratio Detail'!$C$5))/'Ratio Detail'!I5,1),"")</f>
        <v>2.1</v>
      </c>
      <c r="E8" s="338"/>
      <c r="F8" s="338">
        <f>IFERROR(TRUNC((AVERAGE('Ratio Detail'!$C$7))/'Ratio Detail'!I7,1),"")</f>
        <v>1.5</v>
      </c>
      <c r="G8" s="338"/>
      <c r="H8" s="338">
        <f>IFERROR(TRUNC((AVERAGE('Ratio Detail'!$C$6))/'Ratio Detail'!I6,1),"")</f>
        <v>2.1</v>
      </c>
      <c r="I8" s="338"/>
      <c r="J8" s="93"/>
      <c r="K8" s="93"/>
      <c r="L8" s="93"/>
      <c r="M8" s="93"/>
      <c r="N8" s="93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35">
      <c r="A9" s="92"/>
      <c r="B9" s="342" t="s">
        <v>75</v>
      </c>
      <c r="C9" s="343"/>
      <c r="D9" s="338">
        <f>IFERROR(TRUNC((AVERAGE('Ratio Detail'!$C$5))/'Ratio Detail'!I10,1),"")</f>
        <v>3</v>
      </c>
      <c r="E9" s="338"/>
      <c r="F9" s="338">
        <f>IFERROR(TRUNC((AVERAGE('Ratio Detail'!$C$7))/'Ratio Detail'!I12,1),"")</f>
        <v>2.1</v>
      </c>
      <c r="G9" s="338"/>
      <c r="H9" s="338">
        <f>IFERROR(TRUNC((AVERAGE('Ratio Detail'!$C$6))/'Ratio Detail'!I11,1),"")</f>
        <v>3</v>
      </c>
      <c r="I9" s="338"/>
      <c r="J9" s="93"/>
      <c r="K9" s="93"/>
      <c r="L9" s="93"/>
      <c r="M9" s="93"/>
      <c r="N9" s="93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35">
      <c r="A10" s="92"/>
      <c r="B10" s="342" t="s">
        <v>76</v>
      </c>
      <c r="C10" s="343"/>
      <c r="D10" s="338">
        <f>IFERROR(TRUNC((AVERAGE('Ratio Detail'!$C$5))/'Ratio Detail'!I15,1),"")</f>
        <v>4.2</v>
      </c>
      <c r="E10" s="338"/>
      <c r="F10" s="338">
        <f>IFERROR(TRUNC((AVERAGE('Ratio Detail'!$C$7))/'Ratio Detail'!I17,1),"")</f>
        <v>3.1</v>
      </c>
      <c r="G10" s="338"/>
      <c r="H10" s="338">
        <f>IFERROR(TRUNC((AVERAGE('Ratio Detail'!$C$6))/'Ratio Detail'!I16,1),"")</f>
        <v>4.2</v>
      </c>
      <c r="I10" s="338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35">
      <c r="A11" s="92"/>
      <c r="B11" s="342" t="s">
        <v>77</v>
      </c>
      <c r="C11" s="343"/>
      <c r="D11" s="338" t="str">
        <f>IFERROR(TRUNC((AVERAGE('Ratio Detail'!$C$5))/'Ratio Detail'!I20,1),"")</f>
        <v/>
      </c>
      <c r="E11" s="338"/>
      <c r="F11" s="338" t="str">
        <f>IFERROR(TRUNC((AVERAGE('Ratio Detail'!$C$7))/'Ratio Detail'!I22,1),"")</f>
        <v/>
      </c>
      <c r="G11" s="338"/>
      <c r="H11" s="338" t="str">
        <f>IFERROR(TRUNC((AVERAGE('Ratio Detail'!$C$6))/'Ratio Detail'!I21,1),"")</f>
        <v/>
      </c>
      <c r="I11" s="338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45">
      <c r="A12" s="92"/>
      <c r="B12" s="344"/>
      <c r="C12" s="344"/>
      <c r="D12" s="344"/>
      <c r="E12" s="344"/>
      <c r="F12" s="344"/>
      <c r="G12" s="344"/>
      <c r="H12" s="344"/>
      <c r="I12" s="93"/>
      <c r="J12" s="93"/>
      <c r="K12" s="93"/>
      <c r="L12" s="93"/>
      <c r="M12" s="93"/>
      <c r="N12" s="235" t="s">
        <v>136</v>
      </c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4">
      <c r="A13" s="137"/>
      <c r="B13" s="339" t="s">
        <v>13</v>
      </c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1"/>
    </row>
    <row r="14" spans="1:40" ht="27" customHeight="1" thickBot="1" x14ac:dyDescent="0.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3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1.1724137931034482</v>
      </c>
      <c r="D15" s="19">
        <f>IFERROR('Pattern Design'!E29/'Pattern Design'!E30,"")</f>
        <v>1.1724137931034482</v>
      </c>
      <c r="E15" s="19">
        <f>IFERROR('Pattern Design'!F29/'Pattern Design'!F30,"")</f>
        <v>1.1724137931034482</v>
      </c>
      <c r="F15" s="19">
        <f>IFERROR('Pattern Design'!G29/'Pattern Design'!G30,"")</f>
        <v>1.1724137931034482</v>
      </c>
      <c r="G15" s="19">
        <f>IFERROR('Pattern Design'!H29/'Pattern Design'!H30,"")</f>
        <v>1.1724137931034482</v>
      </c>
      <c r="H15" s="19">
        <f>IFERROR('Pattern Design'!I29/'Pattern Design'!I30,"")</f>
        <v>1.1724137931034482</v>
      </c>
      <c r="I15" s="19">
        <f>IFERROR('Pattern Design'!J29/'Pattern Design'!J30,"")</f>
        <v>1.1724137931034482</v>
      </c>
      <c r="J15" s="19">
        <f>IFERROR('Pattern Design'!K29/'Pattern Design'!K30,"")</f>
        <v>1.1666666666666667</v>
      </c>
      <c r="K15" s="19">
        <f>IFERROR('Pattern Design'!L29/'Pattern Design'!L30,"")</f>
        <v>1.1666666666666667</v>
      </c>
      <c r="L15" s="19">
        <f>IFERROR('Pattern Design'!M29/'Pattern Design'!M30,"")</f>
        <v>1.1470588235294117</v>
      </c>
      <c r="M15" s="19">
        <f>IFERROR('Pattern Design'!N29/'Pattern Design'!N30,"")</f>
        <v>1.1470588235294117</v>
      </c>
      <c r="N15" s="19">
        <f>IFERROR('Pattern Design'!O29/'Pattern Design'!O30,"")</f>
        <v>1.25</v>
      </c>
      <c r="O15" s="19">
        <f>IFERROR('Pattern Design'!P29/'Pattern Design'!P30,"")</f>
        <v>1.2345679012345678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1.2345679012345678</v>
      </c>
      <c r="AB15" s="19">
        <f>IFERROR('Pattern Design'!AC29/'Pattern Design'!AC30,"")</f>
        <v>1.25</v>
      </c>
      <c r="AC15" s="19">
        <f>IFERROR('Pattern Design'!AD29/'Pattern Design'!AD30,"")</f>
        <v>1.1470588235294117</v>
      </c>
      <c r="AD15" s="19">
        <f>IFERROR('Pattern Design'!AE29/'Pattern Design'!AE30,"")</f>
        <v>1.1470588235294117</v>
      </c>
      <c r="AE15" s="19">
        <f>IFERROR('Pattern Design'!AF29/'Pattern Design'!AF30,"")</f>
        <v>1.1666666666666667</v>
      </c>
      <c r="AF15" s="19">
        <f>IFERROR('Pattern Design'!AG29/'Pattern Design'!AG30,"")</f>
        <v>1.1666666666666667</v>
      </c>
      <c r="AG15" s="19">
        <f>IFERROR('Pattern Design'!AH29/'Pattern Design'!AH30,"")</f>
        <v>1.1724137931034482</v>
      </c>
      <c r="AH15" s="19">
        <f>IFERROR('Pattern Design'!AI29/'Pattern Design'!AI30,"")</f>
        <v>1.1724137931034482</v>
      </c>
      <c r="AI15" s="19">
        <f>IFERROR('Pattern Design'!AJ29/'Pattern Design'!AJ30,"")</f>
        <v>1.1724137931034482</v>
      </c>
      <c r="AJ15" s="19">
        <f>IFERROR('Pattern Design'!AK29/'Pattern Design'!AK30,"")</f>
        <v>1.1724137931034482</v>
      </c>
      <c r="AK15" s="19">
        <f>IFERROR('Pattern Design'!AL29/'Pattern Design'!AL30,"")</f>
        <v>1.1724137931034482</v>
      </c>
      <c r="AL15" s="19">
        <f>IFERROR('Pattern Design'!AM29/'Pattern Design'!AM30,"")</f>
        <v>1.1724137931034482</v>
      </c>
      <c r="AM15" s="19">
        <f>IFERROR('Pattern Design'!AN29/'Pattern Design'!AN30,"")</f>
        <v>1.1724137931034482</v>
      </c>
      <c r="AN15" s="20" t="str">
        <f>IFERROR('Pattern Design'!AO29/'Pattern Design'!AO30,"")</f>
        <v/>
      </c>
    </row>
    <row r="16" spans="1:40" ht="27" customHeight="1" x14ac:dyDescent="0.3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1.4166666666666667</v>
      </c>
      <c r="D16" s="155">
        <f>IFERROR('Pattern Design'!E29/'Pattern Design'!E31,"")</f>
        <v>1.4166666666666667</v>
      </c>
      <c r="E16" s="155">
        <f>IFERROR('Pattern Design'!F29/'Pattern Design'!F31,"")</f>
        <v>1.4166666666666667</v>
      </c>
      <c r="F16" s="155">
        <f>IFERROR('Pattern Design'!G29/'Pattern Design'!G31,"")</f>
        <v>1.4166666666666667</v>
      </c>
      <c r="G16" s="155">
        <f>IFERROR('Pattern Design'!H29/'Pattern Design'!H31,"")</f>
        <v>1.4166666666666667</v>
      </c>
      <c r="H16" s="155">
        <f>IFERROR('Pattern Design'!I29/'Pattern Design'!I31,"")</f>
        <v>1.4166666666666667</v>
      </c>
      <c r="I16" s="155">
        <f>IFERROR('Pattern Design'!J29/'Pattern Design'!J31,"")</f>
        <v>1.4166666666666667</v>
      </c>
      <c r="J16" s="155">
        <f>IFERROR('Pattern Design'!K29/'Pattern Design'!K31,"")</f>
        <v>1.4</v>
      </c>
      <c r="K16" s="155">
        <f>IFERROR('Pattern Design'!L29/'Pattern Design'!L31,"")</f>
        <v>1.4</v>
      </c>
      <c r="L16" s="155">
        <f>IFERROR('Pattern Design'!M29/'Pattern Design'!M31,"")</f>
        <v>1.3928571428571428</v>
      </c>
      <c r="M16" s="155">
        <f>IFERROR('Pattern Design'!N29/'Pattern Design'!N31,"")</f>
        <v>1.3928571428571428</v>
      </c>
      <c r="N16" s="155">
        <f>IFERROR('Pattern Design'!O29/'Pattern Design'!O31,"")</f>
        <v>1.4705882352941178</v>
      </c>
      <c r="O16" s="155">
        <f>IFERROR('Pattern Design'!P29/'Pattern Design'!P31,"")</f>
        <v>1.4705882352941178</v>
      </c>
      <c r="P16" s="155">
        <f>IFERROR('Pattern Design'!Q29/'Pattern Design'!Q31,"")</f>
        <v>1.1764705882352942</v>
      </c>
      <c r="Q16" s="155">
        <f>IFERROR('Pattern Design'!R29/'Pattern Design'!R31,"")</f>
        <v>1.1764705882352942</v>
      </c>
      <c r="R16" s="155">
        <f>IFERROR('Pattern Design'!S29/'Pattern Design'!S31,"")</f>
        <v>1.0101010101010102</v>
      </c>
      <c r="S16" s="155">
        <f>IFERROR('Pattern Design'!T29/'Pattern Design'!T31,"")</f>
        <v>1.0101010101010102</v>
      </c>
      <c r="T16" s="155">
        <f>IFERROR('Pattern Design'!U29/'Pattern Design'!U31,"")</f>
        <v>1.0101010101010102</v>
      </c>
      <c r="U16" s="155">
        <f>IFERROR('Pattern Design'!V29/'Pattern Design'!V31,"")</f>
        <v>1.0101010101010102</v>
      </c>
      <c r="V16" s="155">
        <f>IFERROR('Pattern Design'!W29/'Pattern Design'!W31,"")</f>
        <v>1.0101010101010102</v>
      </c>
      <c r="W16" s="155">
        <f>IFERROR('Pattern Design'!X29/'Pattern Design'!X31,"")</f>
        <v>1.0101010101010102</v>
      </c>
      <c r="X16" s="155">
        <f>IFERROR('Pattern Design'!Y29/'Pattern Design'!Y31,"")</f>
        <v>1.0101010101010102</v>
      </c>
      <c r="Y16" s="155">
        <f>IFERROR('Pattern Design'!Z29/'Pattern Design'!Z31,"")</f>
        <v>1.1764705882352942</v>
      </c>
      <c r="Z16" s="155">
        <f>IFERROR('Pattern Design'!AA29/'Pattern Design'!AA31,"")</f>
        <v>1.1764705882352942</v>
      </c>
      <c r="AA16" s="155">
        <f>IFERROR('Pattern Design'!AB29/'Pattern Design'!AB31,"")</f>
        <v>1.4705882352941178</v>
      </c>
      <c r="AB16" s="155">
        <f>IFERROR('Pattern Design'!AC29/'Pattern Design'!AC31,"")</f>
        <v>1.4705882352941178</v>
      </c>
      <c r="AC16" s="155">
        <f>IFERROR('Pattern Design'!AD29/'Pattern Design'!AD31,"")</f>
        <v>1.3928571428571428</v>
      </c>
      <c r="AD16" s="155">
        <f>IFERROR('Pattern Design'!AE29/'Pattern Design'!AE31,"")</f>
        <v>1.3928571428571428</v>
      </c>
      <c r="AE16" s="155">
        <f>IFERROR('Pattern Design'!AF29/'Pattern Design'!AF31,"")</f>
        <v>1.4</v>
      </c>
      <c r="AF16" s="155">
        <f>IFERROR('Pattern Design'!AG29/'Pattern Design'!AG31,"")</f>
        <v>1.4</v>
      </c>
      <c r="AG16" s="155">
        <f>IFERROR('Pattern Design'!AH29/'Pattern Design'!AH31,"")</f>
        <v>1.4166666666666667</v>
      </c>
      <c r="AH16" s="155">
        <f>IFERROR('Pattern Design'!AI29/'Pattern Design'!AI31,"")</f>
        <v>1.4166666666666667</v>
      </c>
      <c r="AI16" s="155">
        <f>IFERROR('Pattern Design'!AJ29/'Pattern Design'!AJ31,"")</f>
        <v>1.4166666666666667</v>
      </c>
      <c r="AJ16" s="155">
        <f>IFERROR('Pattern Design'!AK29/'Pattern Design'!AK31,"")</f>
        <v>1.4166666666666667</v>
      </c>
      <c r="AK16" s="155">
        <f>IFERROR('Pattern Design'!AL29/'Pattern Design'!AL31,"")</f>
        <v>1.4166666666666667</v>
      </c>
      <c r="AL16" s="155">
        <f>IFERROR('Pattern Design'!AM29/'Pattern Design'!AM31,"")</f>
        <v>1.4166666666666667</v>
      </c>
      <c r="AM16" s="155">
        <f>IFERROR('Pattern Design'!AN29/'Pattern Design'!AN31,"")</f>
        <v>1.4166666666666667</v>
      </c>
      <c r="AN16" s="157" t="str">
        <f>IFERROR('Pattern Design'!AO29/'Pattern Design'!AO31,"")</f>
        <v/>
      </c>
    </row>
    <row r="17" spans="1:40" ht="27" customHeight="1" x14ac:dyDescent="0.3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1.7</v>
      </c>
      <c r="D17" s="155">
        <f>IFERROR('Pattern Design'!E29/'Pattern Design'!E32,"")</f>
        <v>1.7</v>
      </c>
      <c r="E17" s="155">
        <f>IFERROR('Pattern Design'!F29/'Pattern Design'!F32,"")</f>
        <v>1.7</v>
      </c>
      <c r="F17" s="155">
        <f>IFERROR('Pattern Design'!G29/'Pattern Design'!G32,"")</f>
        <v>1.7</v>
      </c>
      <c r="G17" s="155">
        <f>IFERROR('Pattern Design'!H29/'Pattern Design'!H32,"")</f>
        <v>1.7</v>
      </c>
      <c r="H17" s="155">
        <f>IFERROR('Pattern Design'!I29/'Pattern Design'!I32,"")</f>
        <v>1.7</v>
      </c>
      <c r="I17" s="155">
        <f>IFERROR('Pattern Design'!J29/'Pattern Design'!J32,"")</f>
        <v>1.7</v>
      </c>
      <c r="J17" s="155">
        <f>IFERROR('Pattern Design'!K29/'Pattern Design'!K32,"")</f>
        <v>1.6470588235294117</v>
      </c>
      <c r="K17" s="155">
        <f>IFERROR('Pattern Design'!L29/'Pattern Design'!L32,"")</f>
        <v>1.6470588235294117</v>
      </c>
      <c r="L17" s="155">
        <f>IFERROR('Pattern Design'!M29/'Pattern Design'!M32,"")</f>
        <v>1.6595744680851063</v>
      </c>
      <c r="M17" s="155">
        <f>IFERROR('Pattern Design'!N29/'Pattern Design'!N32,"")</f>
        <v>1.6595744680851063</v>
      </c>
      <c r="N17" s="155">
        <f>IFERROR('Pattern Design'!O29/'Pattern Design'!O32,"")</f>
        <v>1.7857142857142858</v>
      </c>
      <c r="O17" s="155">
        <f>IFERROR('Pattern Design'!P29/'Pattern Design'!P32,"")</f>
        <v>1.7857142857142858</v>
      </c>
      <c r="P17" s="155">
        <f>IFERROR('Pattern Design'!Q29/'Pattern Design'!Q32,"")</f>
        <v>1.4492753623188406</v>
      </c>
      <c r="Q17" s="155">
        <f>IFERROR('Pattern Design'!R29/'Pattern Design'!R32,"")</f>
        <v>1.4492753623188406</v>
      </c>
      <c r="R17" s="155">
        <f>IFERROR('Pattern Design'!S29/'Pattern Design'!S32,"")</f>
        <v>1.2195121951219512</v>
      </c>
      <c r="S17" s="155">
        <f>IFERROR('Pattern Design'!T29/'Pattern Design'!T32,"")</f>
        <v>1.2195121951219512</v>
      </c>
      <c r="T17" s="155">
        <f>IFERROR('Pattern Design'!U29/'Pattern Design'!U32,"")</f>
        <v>1.2195121951219512</v>
      </c>
      <c r="U17" s="155">
        <f>IFERROR('Pattern Design'!V29/'Pattern Design'!V32,"")</f>
        <v>1.2195121951219512</v>
      </c>
      <c r="V17" s="155">
        <f>IFERROR('Pattern Design'!W29/'Pattern Design'!W32,"")</f>
        <v>1.2195121951219512</v>
      </c>
      <c r="W17" s="155">
        <f>IFERROR('Pattern Design'!X29/'Pattern Design'!X32,"")</f>
        <v>1.2195121951219512</v>
      </c>
      <c r="X17" s="155">
        <f>IFERROR('Pattern Design'!Y29/'Pattern Design'!Y32,"")</f>
        <v>1.2195121951219512</v>
      </c>
      <c r="Y17" s="155">
        <f>IFERROR('Pattern Design'!Z29/'Pattern Design'!Z32,"")</f>
        <v>1.4492753623188406</v>
      </c>
      <c r="Z17" s="155">
        <f>IFERROR('Pattern Design'!AA29/'Pattern Design'!AA32,"")</f>
        <v>1.4492753623188406</v>
      </c>
      <c r="AA17" s="155">
        <f>IFERROR('Pattern Design'!AB29/'Pattern Design'!AB32,"")</f>
        <v>1.7857142857142858</v>
      </c>
      <c r="AB17" s="155">
        <f>IFERROR('Pattern Design'!AC29/'Pattern Design'!AC32,"")</f>
        <v>1.7857142857142858</v>
      </c>
      <c r="AC17" s="155">
        <f>IFERROR('Pattern Design'!AD29/'Pattern Design'!AD32,"")</f>
        <v>1.6595744680851063</v>
      </c>
      <c r="AD17" s="155">
        <f>IFERROR('Pattern Design'!AE29/'Pattern Design'!AE32,"")</f>
        <v>1.6595744680851063</v>
      </c>
      <c r="AE17" s="155">
        <f>IFERROR('Pattern Design'!AF29/'Pattern Design'!AF32,"")</f>
        <v>1.6470588235294117</v>
      </c>
      <c r="AF17" s="155">
        <f>IFERROR('Pattern Design'!AG29/'Pattern Design'!AG32,"")</f>
        <v>1.6470588235294117</v>
      </c>
      <c r="AG17" s="155">
        <f>IFERROR('Pattern Design'!AH29/'Pattern Design'!AH32,"")</f>
        <v>1.7</v>
      </c>
      <c r="AH17" s="155">
        <f>IFERROR('Pattern Design'!AI29/'Pattern Design'!AI32,"")</f>
        <v>1.7</v>
      </c>
      <c r="AI17" s="155">
        <f>IFERROR('Pattern Design'!AJ29/'Pattern Design'!AJ32,"")</f>
        <v>1.7</v>
      </c>
      <c r="AJ17" s="155">
        <f>IFERROR('Pattern Design'!AK29/'Pattern Design'!AK32,"")</f>
        <v>1.7</v>
      </c>
      <c r="AK17" s="155">
        <f>IFERROR('Pattern Design'!AL29/'Pattern Design'!AL32,"")</f>
        <v>1.7</v>
      </c>
      <c r="AL17" s="155">
        <f>IFERROR('Pattern Design'!AM29/'Pattern Design'!AM32,"")</f>
        <v>1.7</v>
      </c>
      <c r="AM17" s="155">
        <f>IFERROR('Pattern Design'!AN29/'Pattern Design'!AN32,"")</f>
        <v>1.7</v>
      </c>
      <c r="AN17" s="157" t="str">
        <f>IFERROR('Pattern Design'!AO29/'Pattern Design'!AO32,"")</f>
        <v/>
      </c>
    </row>
    <row r="18" spans="1:40" ht="27" customHeight="1" x14ac:dyDescent="0.3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2.125</v>
      </c>
      <c r="D18" s="155">
        <f>IFERROR('Pattern Design'!E29/'Pattern Design'!E33,"")</f>
        <v>2.125</v>
      </c>
      <c r="E18" s="155">
        <f>IFERROR('Pattern Design'!F29/'Pattern Design'!F33,"")</f>
        <v>2.125</v>
      </c>
      <c r="F18" s="155">
        <f>IFERROR('Pattern Design'!G29/'Pattern Design'!G33,"")</f>
        <v>2.125</v>
      </c>
      <c r="G18" s="155">
        <f>IFERROR('Pattern Design'!H29/'Pattern Design'!H33,"")</f>
        <v>2.125</v>
      </c>
      <c r="H18" s="155">
        <f>IFERROR('Pattern Design'!I29/'Pattern Design'!I33,"")</f>
        <v>2.125</v>
      </c>
      <c r="I18" s="155">
        <f>IFERROR('Pattern Design'!J29/'Pattern Design'!J33,"")</f>
        <v>2.125</v>
      </c>
      <c r="J18" s="155">
        <f>IFERROR('Pattern Design'!K29/'Pattern Design'!K33,"")</f>
        <v>2.1538461538461537</v>
      </c>
      <c r="K18" s="155">
        <f>IFERROR('Pattern Design'!L29/'Pattern Design'!L33,"")</f>
        <v>2.1538461538461537</v>
      </c>
      <c r="L18" s="155">
        <f>IFERROR('Pattern Design'!M29/'Pattern Design'!M33,"")</f>
        <v>2.1081081081081079</v>
      </c>
      <c r="M18" s="155">
        <f>IFERROR('Pattern Design'!N29/'Pattern Design'!N33,"")</f>
        <v>2.1081081081081079</v>
      </c>
      <c r="N18" s="155">
        <f>IFERROR('Pattern Design'!O29/'Pattern Design'!O33,"")</f>
        <v>2.2727272727272729</v>
      </c>
      <c r="O18" s="155">
        <f>IFERROR('Pattern Design'!P29/'Pattern Design'!P33,"")</f>
        <v>2.2727272727272729</v>
      </c>
      <c r="P18" s="155">
        <f>IFERROR('Pattern Design'!Q29/'Pattern Design'!Q33,"")</f>
        <v>1.8181818181818181</v>
      </c>
      <c r="Q18" s="155">
        <f>IFERROR('Pattern Design'!R29/'Pattern Design'!R33,"")</f>
        <v>1.8181818181818181</v>
      </c>
      <c r="R18" s="155">
        <f>IFERROR('Pattern Design'!S29/'Pattern Design'!S33,"")</f>
        <v>1.5384615384615385</v>
      </c>
      <c r="S18" s="155">
        <f>IFERROR('Pattern Design'!T29/'Pattern Design'!T33,"")</f>
        <v>1.5384615384615385</v>
      </c>
      <c r="T18" s="155">
        <f>IFERROR('Pattern Design'!U29/'Pattern Design'!U33,"")</f>
        <v>1.5384615384615385</v>
      </c>
      <c r="U18" s="155">
        <f>IFERROR('Pattern Design'!V29/'Pattern Design'!V33,"")</f>
        <v>1.5384615384615385</v>
      </c>
      <c r="V18" s="155">
        <f>IFERROR('Pattern Design'!W29/'Pattern Design'!W33,"")</f>
        <v>1.5384615384615385</v>
      </c>
      <c r="W18" s="155">
        <f>IFERROR('Pattern Design'!X29/'Pattern Design'!X33,"")</f>
        <v>1.5384615384615385</v>
      </c>
      <c r="X18" s="155">
        <f>IFERROR('Pattern Design'!Y29/'Pattern Design'!Y33,"")</f>
        <v>1.5384615384615385</v>
      </c>
      <c r="Y18" s="155">
        <f>IFERROR('Pattern Design'!Z29/'Pattern Design'!Z33,"")</f>
        <v>1.8181818181818181</v>
      </c>
      <c r="Z18" s="155">
        <f>IFERROR('Pattern Design'!AA29/'Pattern Design'!AA33,"")</f>
        <v>1.8181818181818181</v>
      </c>
      <c r="AA18" s="155">
        <f>IFERROR('Pattern Design'!AB29/'Pattern Design'!AB33,"")</f>
        <v>2.2727272727272729</v>
      </c>
      <c r="AB18" s="155">
        <f>IFERROR('Pattern Design'!AC29/'Pattern Design'!AC33,"")</f>
        <v>2.2727272727272729</v>
      </c>
      <c r="AC18" s="155">
        <f>IFERROR('Pattern Design'!AD29/'Pattern Design'!AD33,"")</f>
        <v>2.1081081081081079</v>
      </c>
      <c r="AD18" s="155">
        <f>IFERROR('Pattern Design'!AE29/'Pattern Design'!AE33,"")</f>
        <v>2.1081081081081079</v>
      </c>
      <c r="AE18" s="155">
        <f>IFERROR('Pattern Design'!AF29/'Pattern Design'!AF33,"")</f>
        <v>2.1538461538461537</v>
      </c>
      <c r="AF18" s="155">
        <f>IFERROR('Pattern Design'!AG29/'Pattern Design'!AG33,"")</f>
        <v>2.1538461538461537</v>
      </c>
      <c r="AG18" s="155">
        <f>IFERROR('Pattern Design'!AH29/'Pattern Design'!AH33,"")</f>
        <v>2.125</v>
      </c>
      <c r="AH18" s="155">
        <f>IFERROR('Pattern Design'!AI29/'Pattern Design'!AI33,"")</f>
        <v>2.125</v>
      </c>
      <c r="AI18" s="155">
        <f>IFERROR('Pattern Design'!AJ29/'Pattern Design'!AJ33,"")</f>
        <v>2.125</v>
      </c>
      <c r="AJ18" s="155">
        <f>IFERROR('Pattern Design'!AK29/'Pattern Design'!AK33,"")</f>
        <v>2.125</v>
      </c>
      <c r="AK18" s="155">
        <f>IFERROR('Pattern Design'!AL29/'Pattern Design'!AL33,"")</f>
        <v>2.125</v>
      </c>
      <c r="AL18" s="155">
        <f>IFERROR('Pattern Design'!AM29/'Pattern Design'!AM33,"")</f>
        <v>2.125</v>
      </c>
      <c r="AM18" s="155">
        <f>IFERROR('Pattern Design'!AN29/'Pattern Design'!AN33,"")</f>
        <v>2.125</v>
      </c>
      <c r="AN18" s="157" t="str">
        <f>IFERROR('Pattern Design'!AO29/'Pattern Design'!AO33,"")</f>
        <v/>
      </c>
    </row>
    <row r="19" spans="1:40" ht="27" customHeight="1" x14ac:dyDescent="0.35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3.0909090909090908</v>
      </c>
      <c r="D19" s="155">
        <f>IFERROR('Pattern Design'!E29/'Pattern Design'!E34,"")</f>
        <v>3.0909090909090908</v>
      </c>
      <c r="E19" s="155">
        <f>IFERROR('Pattern Design'!F29/'Pattern Design'!F34,"")</f>
        <v>3.0909090909090908</v>
      </c>
      <c r="F19" s="155">
        <f>IFERROR('Pattern Design'!G29/'Pattern Design'!G34,"")</f>
        <v>3.0909090909090908</v>
      </c>
      <c r="G19" s="155">
        <f>IFERROR('Pattern Design'!H29/'Pattern Design'!H34,"")</f>
        <v>3.0909090909090908</v>
      </c>
      <c r="H19" s="155">
        <f>IFERROR('Pattern Design'!I29/'Pattern Design'!I34,"")</f>
        <v>3.0909090909090908</v>
      </c>
      <c r="I19" s="155">
        <f>IFERROR('Pattern Design'!J29/'Pattern Design'!J34,"")</f>
        <v>3.0909090909090908</v>
      </c>
      <c r="J19" s="155">
        <f>IFERROR('Pattern Design'!K29/'Pattern Design'!K34,"")</f>
        <v>2.9473684210526314</v>
      </c>
      <c r="K19" s="155">
        <f>IFERROR('Pattern Design'!L29/'Pattern Design'!L34,"")</f>
        <v>2.9473684210526314</v>
      </c>
      <c r="L19" s="155">
        <f>IFERROR('Pattern Design'!M29/'Pattern Design'!M34,"")</f>
        <v>2.8888888888888888</v>
      </c>
      <c r="M19" s="155">
        <f>IFERROR('Pattern Design'!N29/'Pattern Design'!N34,"")</f>
        <v>2.8888888888888888</v>
      </c>
      <c r="N19" s="155">
        <f>IFERROR('Pattern Design'!O29/'Pattern Design'!O34,"")</f>
        <v>3.125</v>
      </c>
      <c r="O19" s="155">
        <f>IFERROR('Pattern Design'!P29/'Pattern Design'!P34,"")</f>
        <v>3.125</v>
      </c>
      <c r="P19" s="155">
        <f>IFERROR('Pattern Design'!Q29/'Pattern Design'!Q34,"")</f>
        <v>2.5</v>
      </c>
      <c r="Q19" s="155">
        <f>IFERROR('Pattern Design'!R29/'Pattern Design'!R34,"")</f>
        <v>2.5</v>
      </c>
      <c r="R19" s="155">
        <f>IFERROR('Pattern Design'!S29/'Pattern Design'!S34,"")</f>
        <v>2.1276595744680851</v>
      </c>
      <c r="S19" s="155">
        <f>IFERROR('Pattern Design'!T29/'Pattern Design'!T34,"")</f>
        <v>2.1276595744680851</v>
      </c>
      <c r="T19" s="155">
        <f>IFERROR('Pattern Design'!U29/'Pattern Design'!U34,"")</f>
        <v>2.1276595744680851</v>
      </c>
      <c r="U19" s="155">
        <f>IFERROR('Pattern Design'!V29/'Pattern Design'!V34,"")</f>
        <v>2.1276595744680851</v>
      </c>
      <c r="V19" s="155">
        <f>IFERROR('Pattern Design'!W29/'Pattern Design'!W34,"")</f>
        <v>2.1276595744680851</v>
      </c>
      <c r="W19" s="155">
        <f>IFERROR('Pattern Design'!X29/'Pattern Design'!X34,"")</f>
        <v>2.1276595744680851</v>
      </c>
      <c r="X19" s="155">
        <f>IFERROR('Pattern Design'!Y29/'Pattern Design'!Y34,"")</f>
        <v>2.1276595744680851</v>
      </c>
      <c r="Y19" s="155">
        <f>IFERROR('Pattern Design'!Z29/'Pattern Design'!Z34,"")</f>
        <v>2.5</v>
      </c>
      <c r="Z19" s="155">
        <f>IFERROR('Pattern Design'!AA29/'Pattern Design'!AA34,"")</f>
        <v>2.5</v>
      </c>
      <c r="AA19" s="155">
        <f>IFERROR('Pattern Design'!AB29/'Pattern Design'!AB34,"")</f>
        <v>3.125</v>
      </c>
      <c r="AB19" s="155">
        <f>IFERROR('Pattern Design'!AC29/'Pattern Design'!AC34,"")</f>
        <v>3.125</v>
      </c>
      <c r="AC19" s="155">
        <f>IFERROR('Pattern Design'!AD29/'Pattern Design'!AD34,"")</f>
        <v>2.8888888888888888</v>
      </c>
      <c r="AD19" s="155">
        <f>IFERROR('Pattern Design'!AE29/'Pattern Design'!AE34,"")</f>
        <v>2.8888888888888888</v>
      </c>
      <c r="AE19" s="155">
        <f>IFERROR('Pattern Design'!AF29/'Pattern Design'!AF34,"")</f>
        <v>2.9473684210526314</v>
      </c>
      <c r="AF19" s="155">
        <f>IFERROR('Pattern Design'!AG29/'Pattern Design'!AG34,"")</f>
        <v>2.9473684210526314</v>
      </c>
      <c r="AG19" s="155">
        <f>IFERROR('Pattern Design'!AH29/'Pattern Design'!AH34,"")</f>
        <v>3.0909090909090908</v>
      </c>
      <c r="AH19" s="155">
        <f>IFERROR('Pattern Design'!AI29/'Pattern Design'!AI34,"")</f>
        <v>3.0909090909090908</v>
      </c>
      <c r="AI19" s="155">
        <f>IFERROR('Pattern Design'!AJ29/'Pattern Design'!AJ34,"")</f>
        <v>3.0909090909090908</v>
      </c>
      <c r="AJ19" s="155">
        <f>IFERROR('Pattern Design'!AK29/'Pattern Design'!AK34,"")</f>
        <v>3.0909090909090908</v>
      </c>
      <c r="AK19" s="155">
        <f>IFERROR('Pattern Design'!AL29/'Pattern Design'!AL34,"")</f>
        <v>3.0909090909090908</v>
      </c>
      <c r="AL19" s="155">
        <f>IFERROR('Pattern Design'!AM29/'Pattern Design'!AM34,"")</f>
        <v>3.0909090909090908</v>
      </c>
      <c r="AM19" s="155">
        <f>IFERROR('Pattern Design'!AN29/'Pattern Design'!AN34,"")</f>
        <v>3.0909090909090908</v>
      </c>
      <c r="AN19" s="157" t="str">
        <f>IFERROR('Pattern Design'!AO29/'Pattern Design'!AO34,"")</f>
        <v/>
      </c>
    </row>
    <row r="20" spans="1:40" ht="27" customHeight="1" x14ac:dyDescent="0.35">
      <c r="A20" s="150">
        <v>7</v>
      </c>
      <c r="B20" s="156" t="str">
        <f>IFERROR('Pattern Design'!C29/'Pattern Design'!C35,"")</f>
        <v/>
      </c>
      <c r="C20" s="155">
        <f>IFERROR('Pattern Design'!D29/'Pattern Design'!D35,"")</f>
        <v>4.25</v>
      </c>
      <c r="D20" s="155">
        <f>IFERROR('Pattern Design'!E29/'Pattern Design'!E35,"")</f>
        <v>4.25</v>
      </c>
      <c r="E20" s="155">
        <f>IFERROR('Pattern Design'!F29/'Pattern Design'!F35,"")</f>
        <v>4.25</v>
      </c>
      <c r="F20" s="155">
        <f>IFERROR('Pattern Design'!G29/'Pattern Design'!G35,"")</f>
        <v>4.25</v>
      </c>
      <c r="G20" s="155">
        <f>IFERROR('Pattern Design'!H29/'Pattern Design'!H35,"")</f>
        <v>4.25</v>
      </c>
      <c r="H20" s="155">
        <f>IFERROR('Pattern Design'!I29/'Pattern Design'!I35,"")</f>
        <v>4.25</v>
      </c>
      <c r="I20" s="155">
        <f>IFERROR('Pattern Design'!J29/'Pattern Design'!J35,"")</f>
        <v>4.25</v>
      </c>
      <c r="J20" s="155">
        <f>IFERROR('Pattern Design'!K29/'Pattern Design'!K35,"")</f>
        <v>4.3076923076923075</v>
      </c>
      <c r="K20" s="155">
        <f>IFERROR('Pattern Design'!L29/'Pattern Design'!L35,"")</f>
        <v>4.3076923076923075</v>
      </c>
      <c r="L20" s="155">
        <f>IFERROR('Pattern Design'!M29/'Pattern Design'!M35,"")</f>
        <v>4.1052631578947372</v>
      </c>
      <c r="M20" s="155">
        <f>IFERROR('Pattern Design'!N29/'Pattern Design'!N35,"")</f>
        <v>4.1052631578947372</v>
      </c>
      <c r="N20" s="155">
        <f>IFERROR('Pattern Design'!O29/'Pattern Design'!O35,"")</f>
        <v>4.5454545454545459</v>
      </c>
      <c r="O20" s="155">
        <f>IFERROR('Pattern Design'!P29/'Pattern Design'!P35,"")</f>
        <v>4.5454545454545459</v>
      </c>
      <c r="P20" s="155">
        <f>IFERROR('Pattern Design'!Q29/'Pattern Design'!Q35,"")</f>
        <v>3.5714285714285716</v>
      </c>
      <c r="Q20" s="155">
        <f>IFERROR('Pattern Design'!R29/'Pattern Design'!R35,"")</f>
        <v>3.5714285714285716</v>
      </c>
      <c r="R20" s="155">
        <f>IFERROR('Pattern Design'!S29/'Pattern Design'!S35,"")</f>
        <v>3.125</v>
      </c>
      <c r="S20" s="155">
        <f>IFERROR('Pattern Design'!T29/'Pattern Design'!T35,"")</f>
        <v>3.125</v>
      </c>
      <c r="T20" s="155">
        <f>IFERROR('Pattern Design'!U29/'Pattern Design'!U35,"")</f>
        <v>3.125</v>
      </c>
      <c r="U20" s="155">
        <f>IFERROR('Pattern Design'!V29/'Pattern Design'!V35,"")</f>
        <v>3.125</v>
      </c>
      <c r="V20" s="155">
        <f>IFERROR('Pattern Design'!W29/'Pattern Design'!W35,"")</f>
        <v>3.125</v>
      </c>
      <c r="W20" s="155">
        <f>IFERROR('Pattern Design'!X29/'Pattern Design'!X35,"")</f>
        <v>3.125</v>
      </c>
      <c r="X20" s="155">
        <f>IFERROR('Pattern Design'!Y29/'Pattern Design'!Y35,"")</f>
        <v>3.125</v>
      </c>
      <c r="Y20" s="155">
        <f>IFERROR('Pattern Design'!Z29/'Pattern Design'!Z35,"")</f>
        <v>3.5714285714285716</v>
      </c>
      <c r="Z20" s="155">
        <f>IFERROR('Pattern Design'!AA29/'Pattern Design'!AA35,"")</f>
        <v>3.5714285714285716</v>
      </c>
      <c r="AA20" s="155">
        <f>IFERROR('Pattern Design'!AB29/'Pattern Design'!AB35,"")</f>
        <v>4.5454545454545459</v>
      </c>
      <c r="AB20" s="155">
        <f>IFERROR('Pattern Design'!AC29/'Pattern Design'!AC35,"")</f>
        <v>4.5454545454545459</v>
      </c>
      <c r="AC20" s="155">
        <f>IFERROR('Pattern Design'!AD29/'Pattern Design'!AD35,"")</f>
        <v>4.1052631578947372</v>
      </c>
      <c r="AD20" s="155">
        <f>IFERROR('Pattern Design'!AE29/'Pattern Design'!AE35,"")</f>
        <v>4.1052631578947372</v>
      </c>
      <c r="AE20" s="155">
        <f>IFERROR('Pattern Design'!AF29/'Pattern Design'!AF35,"")</f>
        <v>4.3076923076923075</v>
      </c>
      <c r="AF20" s="155">
        <f>IFERROR('Pattern Design'!AG29/'Pattern Design'!AG35,"")</f>
        <v>4.3076923076923075</v>
      </c>
      <c r="AG20" s="155">
        <f>IFERROR('Pattern Design'!AH29/'Pattern Design'!AH35,"")</f>
        <v>4.25</v>
      </c>
      <c r="AH20" s="155">
        <f>IFERROR('Pattern Design'!AI29/'Pattern Design'!AI35,"")</f>
        <v>4.25</v>
      </c>
      <c r="AI20" s="155">
        <f>IFERROR('Pattern Design'!AJ29/'Pattern Design'!AJ35,"")</f>
        <v>4.25</v>
      </c>
      <c r="AJ20" s="155">
        <f>IFERROR('Pattern Design'!AK29/'Pattern Design'!AK35,"")</f>
        <v>4.25</v>
      </c>
      <c r="AK20" s="155">
        <f>IFERROR('Pattern Design'!AL29/'Pattern Design'!AL35,"")</f>
        <v>4.25</v>
      </c>
      <c r="AL20" s="155">
        <f>IFERROR('Pattern Design'!AM29/'Pattern Design'!AM35,"")</f>
        <v>4.25</v>
      </c>
      <c r="AM20" s="155">
        <f>IFERROR('Pattern Design'!AN29/'Pattern Design'!AN35,"")</f>
        <v>4.25</v>
      </c>
      <c r="AN20" s="157" t="str">
        <f>IFERROR('Pattern Design'!AO29/'Pattern Design'!AO35,"")</f>
        <v/>
      </c>
    </row>
    <row r="21" spans="1:40" ht="27" customHeight="1" thickBot="1" x14ac:dyDescent="0.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25">
      <c r="A22" s="335" t="s">
        <v>129</v>
      </c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7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89" customWidth="1"/>
    <col min="2" max="40" width="1.28515625" style="188" customWidth="1"/>
    <col min="41" max="41" width="5" style="188" bestFit="1" customWidth="1"/>
    <col min="42" max="16384" width="8.85546875" style="188"/>
  </cols>
  <sheetData>
    <row r="1" spans="1:42" ht="33.6" customHeight="1" thickBot="1" x14ac:dyDescent="0.3">
      <c r="A1" s="204"/>
      <c r="B1" s="354" t="str">
        <f>IF('Pattern Design'!T10="","",'Pattern Design'!T10)</f>
        <v>Samandrag341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2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2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2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2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2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2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2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2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2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2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2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2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2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2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2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2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2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2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2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2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2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2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2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2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2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2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2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2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2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2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2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2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2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25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5" customHeight="1" x14ac:dyDescent="0.25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5" customHeight="1" x14ac:dyDescent="0.25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5" customHeight="1" x14ac:dyDescent="0.25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5" customHeight="1" x14ac:dyDescent="0.25">
      <c r="B39" s="190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91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91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91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91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91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91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91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91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91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91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91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91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91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91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91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91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91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91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91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91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91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91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91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91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91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91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91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91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91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91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91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91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91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91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91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91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91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95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208">
        <v>41</v>
      </c>
      <c r="AP39" s="206"/>
    </row>
    <row r="40" spans="2:42" ht="8.65" customHeight="1" x14ac:dyDescent="0.25">
      <c r="B40" s="190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91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91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91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91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91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91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91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91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91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91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91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91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91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91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91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91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91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91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91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91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91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91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91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91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91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91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91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91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91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91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91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91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91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91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91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91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91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95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208">
        <v>40.5</v>
      </c>
      <c r="AP40" s="206"/>
    </row>
    <row r="41" spans="2:42" ht="8.65" customHeight="1" x14ac:dyDescent="0.25">
      <c r="B41" s="190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91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91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91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91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91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91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91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91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91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91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91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91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91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91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91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91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91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91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91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91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91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91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91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91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91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91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91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91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91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91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91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91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91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91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91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91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91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95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99">
        <v>40</v>
      </c>
      <c r="AP41" s="206"/>
    </row>
    <row r="42" spans="2:42" ht="8.65" customHeight="1" x14ac:dyDescent="0.25">
      <c r="B42" s="190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91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91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91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91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91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91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91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91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91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91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91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91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91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91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91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91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91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91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91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91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91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91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91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91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91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91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91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91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91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91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91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91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91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91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91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91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91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95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208">
        <v>39.5</v>
      </c>
      <c r="AP42" s="206"/>
    </row>
    <row r="43" spans="2:42" ht="8.65" customHeight="1" x14ac:dyDescent="0.25">
      <c r="B43" s="190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91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91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91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91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91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91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91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91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91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91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91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91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91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91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91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91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91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91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91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91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91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91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91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91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91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91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91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91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91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91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91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91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91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91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91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91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91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95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208">
        <v>39</v>
      </c>
      <c r="AP43" s="206"/>
    </row>
    <row r="44" spans="2:42" ht="8.65" customHeight="1" x14ac:dyDescent="0.25">
      <c r="B44" s="190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91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91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91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91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91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91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91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91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91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91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91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91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91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91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91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91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91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91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91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91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91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91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91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91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91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91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91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91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91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91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91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91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91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91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91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91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91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95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208">
        <v>38.5</v>
      </c>
      <c r="AP44" s="206"/>
    </row>
    <row r="45" spans="2:42" ht="8.65" customHeight="1" x14ac:dyDescent="0.25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5" customHeight="1" x14ac:dyDescent="0.25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5" customHeight="1" x14ac:dyDescent="0.2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2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2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2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2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8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8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8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8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8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8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8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13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13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19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19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22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22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28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28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32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32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32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32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32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32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32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28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28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22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22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19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19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13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13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8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8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8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8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8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8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8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2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8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8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8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8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8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8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8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13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13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19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19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22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22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28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28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32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32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32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32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32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32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32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28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28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22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22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19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19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13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13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8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8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8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8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8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8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8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2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8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8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8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8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8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8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8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13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13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19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19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22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22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28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28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32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32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32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32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32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32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32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28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28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22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22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19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19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13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13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8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8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8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8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8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8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8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2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8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8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8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8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8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8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8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13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13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19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19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22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22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28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28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32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32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32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32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32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32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32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28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28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22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22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19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19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13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13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8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8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8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8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8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8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8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2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8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8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8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8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8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8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8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13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13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19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19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22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22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28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28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32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32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32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32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32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32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32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28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28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22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22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19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19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13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13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8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8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8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8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8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8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8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2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8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8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8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8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8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8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8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13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13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19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19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22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22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28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28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32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32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32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32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32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32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32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28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28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22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22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19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19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13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13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8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8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8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8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8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8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8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2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8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8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8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8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8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8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8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13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13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19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19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22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22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28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28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32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32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32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32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32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32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32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28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28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22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22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19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19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13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13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8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8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8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8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8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8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8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2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8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8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8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8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8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8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8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13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13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19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19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22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22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28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28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32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32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32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32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32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32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32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28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28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22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22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19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19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13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13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8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8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8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8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8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8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8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2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8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8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8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8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8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8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8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13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13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19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19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22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22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28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28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32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32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32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32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32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32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32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28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28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22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22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19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19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13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13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8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8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8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8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8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8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8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2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8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8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8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8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8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8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8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13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13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19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19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22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22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28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28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32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32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32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32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32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32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32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28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28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22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22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19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19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13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13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8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8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8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8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8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8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8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2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11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11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11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11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11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11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11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19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19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27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27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32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32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40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40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47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47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47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47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47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47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47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40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40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32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32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27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27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19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19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11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11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11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11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11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11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11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2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11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11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11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11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11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11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11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19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19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27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27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32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32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40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40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47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47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47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47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47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47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47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40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40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32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32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27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27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19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19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11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11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11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11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11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11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11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2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11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11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11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11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11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11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11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19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19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27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27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32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32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40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40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47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47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47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47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47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47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47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40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40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32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32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27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27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19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19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11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11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11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11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11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11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11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2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11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11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11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11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11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11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11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19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19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27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27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32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32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40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40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47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47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47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47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47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47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47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40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40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32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32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27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27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19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19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11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11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11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11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11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11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11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2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11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11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11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11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11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11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11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19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19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27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27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32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32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40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40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47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47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47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47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47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47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47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40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40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32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32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27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27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19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19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11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11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11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11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11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11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11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2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11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11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11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11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11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11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11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19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19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27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27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32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32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40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40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47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47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47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47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47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47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47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40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40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32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32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27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27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19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19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11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11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11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11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11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11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11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2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11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11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11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11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11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11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11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19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19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27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27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32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32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40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40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47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47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47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47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47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47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47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40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40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32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32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27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27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19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19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11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11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11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11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11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11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11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2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11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11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11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11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11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11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11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19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19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27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27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32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32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40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40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47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47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47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47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47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47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47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40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40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32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32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27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27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19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19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11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11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11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11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11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11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11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2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11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11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11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11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11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11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11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19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19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27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27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32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32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40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40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47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47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47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47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47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47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47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40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40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32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32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27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27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19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19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11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11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11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11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11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11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11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2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11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11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11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11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11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11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11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19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19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27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27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32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32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40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40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47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47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47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47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47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47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47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40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40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32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32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27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27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19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19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11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11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11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11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11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11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11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2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16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16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16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16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16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16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16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26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26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37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37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44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44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55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55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65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65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65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65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65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65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65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55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55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44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44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37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37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26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26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16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16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16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16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16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16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16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2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16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16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16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16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16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16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16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26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26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37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37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44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44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55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55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65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65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65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65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65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65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65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55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55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44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44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37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37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26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26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16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16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16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16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16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16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16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2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16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16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16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16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16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16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16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26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26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37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37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44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44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55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65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65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65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65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65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65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65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55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44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44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37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37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26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26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16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16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16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16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16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16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16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2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16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16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16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16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16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16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16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26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26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37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37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44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44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55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65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65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65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65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65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65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65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55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44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44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37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37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26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26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16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16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16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16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16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16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16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2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16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16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16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16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16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16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16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26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26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37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37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44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44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55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55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65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65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65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65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65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65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65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55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55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44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44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37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37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26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26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16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16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16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16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16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16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16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2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16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16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16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16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16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16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16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26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26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37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37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44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44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55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55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65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65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65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65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65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65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65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55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55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44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44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37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37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26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26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16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16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16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16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16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16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16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2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16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16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16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16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16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16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16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26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26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37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37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44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44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55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55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65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65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65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65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65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65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65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55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55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44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44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37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37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26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26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16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16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16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16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16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16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16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2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16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16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16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16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16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16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16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26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26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37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37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44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44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55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55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65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65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65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65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65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65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65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55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55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44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44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37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37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26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26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16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16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16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16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16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16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16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2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16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16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16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16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16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16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16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26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26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37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37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44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44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55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55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65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65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65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65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65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65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65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55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55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44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44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37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37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26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26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16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16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16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16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16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16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16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2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16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16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16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16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16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16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16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26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26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37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37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44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44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55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55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65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65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65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65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65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65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65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55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55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44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44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37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37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26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26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16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16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16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16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16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16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16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2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20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20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20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20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20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20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20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34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34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47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47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56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56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69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69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82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82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82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82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82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82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82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69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69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56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56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47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47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34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34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20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20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20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20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20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20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20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2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20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20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20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20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20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20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20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34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34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47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47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56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56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69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69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82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82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82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82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82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82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82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69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69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56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56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47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47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34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34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20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20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20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20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20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20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20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2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20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20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20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20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20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20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20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34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34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47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47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56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56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69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69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82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82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82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82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82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82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82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69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69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56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56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47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47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34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34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20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20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20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20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20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20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20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2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20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20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20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20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20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20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20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34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34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47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47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56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56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69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69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82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82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82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82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82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82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82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69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69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56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56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47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47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34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34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20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20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20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20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20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20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20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2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20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20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20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20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20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20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20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34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34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47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47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56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56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69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69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82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82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82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82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82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82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82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69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69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56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56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47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47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34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34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20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20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20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20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20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20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20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2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20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20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20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20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20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20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20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34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34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47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47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56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56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69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69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82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82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82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82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82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82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82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69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69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56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56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47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47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34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34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20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20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20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20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20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20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20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2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20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20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20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20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20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20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20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34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34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47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47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56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56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69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69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82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82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82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82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82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82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82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69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69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56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56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47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47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34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34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20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20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20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20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20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20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20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2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20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20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20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20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20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20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20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34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34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47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47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56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56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69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69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82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82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82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82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82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82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82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69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69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56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56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47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47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34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34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20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20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20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20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20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20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20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2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20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20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20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20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20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20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20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34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34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47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47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56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56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69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69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82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82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82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82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82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82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82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69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69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56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56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47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47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34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34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20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20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20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20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20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20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20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2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20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20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20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20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20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20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20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34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34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47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47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56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56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69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69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82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82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82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82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82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82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82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69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69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56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56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47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47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34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34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20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20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20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20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20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20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20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2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24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24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24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24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24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24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24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40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40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56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56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68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68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85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85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99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99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99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99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99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99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99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85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85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68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68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56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56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40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40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24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24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24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24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24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24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24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2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24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24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24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24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24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24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24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40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40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56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56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68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68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85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85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99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99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99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99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99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99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99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85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85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68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68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56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56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40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40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24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24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24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24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24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24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24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2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24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24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24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24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24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24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24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40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40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56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56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68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68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85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85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99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99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99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99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99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99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99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85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85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68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68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56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56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40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40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24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24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24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24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24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24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24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2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24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24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24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24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24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24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24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40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40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56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56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68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68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85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85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99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99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99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99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99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99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99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85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85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68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68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56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56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40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40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24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24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24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24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24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24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24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2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24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24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24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24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24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24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24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40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40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56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56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68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68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85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85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99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99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99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99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99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99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99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85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85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68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68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56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56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40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40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24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24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24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24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24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24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24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2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24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24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24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24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24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24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24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40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40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56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56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68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68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85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85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99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99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99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99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99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99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99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85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85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68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68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56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56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40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40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24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24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24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24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24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24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24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2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24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24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24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24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24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24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24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40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40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56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56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68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68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85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85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99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99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99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99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99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99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99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85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85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68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68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56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56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40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40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24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24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24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24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24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24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24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2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24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24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24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24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24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24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24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40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40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56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56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68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68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85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85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99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99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99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99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99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99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99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85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85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68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68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56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56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40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40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24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24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24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24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24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24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24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2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24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24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24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24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24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24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24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40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40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56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56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68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68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85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85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99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99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99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99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99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99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99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85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85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68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68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56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56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40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40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24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24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24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24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24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24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24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2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24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24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24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24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24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24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24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40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40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56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56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68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68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85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85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99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99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99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99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99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99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99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85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85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68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68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56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56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40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40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24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24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24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24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24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24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24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2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29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29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29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29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29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29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29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48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48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68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68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80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81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81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80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68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68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48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48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29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29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29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29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29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29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29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2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29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29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29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29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29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29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29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48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48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68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68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80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81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81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80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68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68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48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48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29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29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29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29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29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29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29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2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29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29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29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29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29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29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29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48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48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68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68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80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81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81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80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68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68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48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48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29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29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29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29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29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29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29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2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29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29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29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29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29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29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29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48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48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68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68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80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81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81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80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68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68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48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48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29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29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29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29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29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29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29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2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29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29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29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29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29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29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29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48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48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68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68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80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81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81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80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68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68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48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48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29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29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29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29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29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29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29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2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29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29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29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29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29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29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29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48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48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68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68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80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81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81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80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68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68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48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48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29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29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29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29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29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29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29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2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29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29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29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29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29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29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29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48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48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68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68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80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81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81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80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68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68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48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48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29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29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29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29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29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29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29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2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29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29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29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29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29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29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29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48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48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68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68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80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81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81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80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68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68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48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48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29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29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29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29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29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29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29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2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34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34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34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34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34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34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34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56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56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78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78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78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78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56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56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34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34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34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34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34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34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34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2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34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34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34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34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34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34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34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56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56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78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78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78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78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56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56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34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34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34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34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34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34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34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2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34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34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34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34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34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34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34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56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56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78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78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78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78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56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56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34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34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34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34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34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34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34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2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34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34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34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34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34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34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34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56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56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78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78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78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78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56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56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34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34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34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34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34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34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34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2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34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34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34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34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34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34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34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56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56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78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78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78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78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56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56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34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34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34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34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34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34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34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2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34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34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34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34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34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34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34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56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56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78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78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78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78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56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56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34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34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34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34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34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34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34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2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34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34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34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34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34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34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34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56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56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78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78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78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78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56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56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34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34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34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34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34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34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34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2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34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34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34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34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34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34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34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56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56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78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78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78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78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56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56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34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34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34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34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34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34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34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2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34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34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34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34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34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34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34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56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56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78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78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78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78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56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56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34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34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34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34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34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34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34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2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34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34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34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34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34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34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34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56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56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78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78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78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78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56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56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34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34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34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34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34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34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34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2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34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34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34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34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34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34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34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56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56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78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78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78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78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56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56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34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34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34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34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34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34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34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2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34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34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34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34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34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34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34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56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56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78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78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78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78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56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56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34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34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34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34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34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34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34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3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34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34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34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34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34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34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34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56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56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78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78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78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78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56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56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34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34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34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34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34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34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34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2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2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25">
      <c r="AP124" s="206"/>
    </row>
    <row r="125" spans="1:42" x14ac:dyDescent="0.25">
      <c r="AP125" s="206"/>
    </row>
    <row r="126" spans="1:42" x14ac:dyDescent="0.25">
      <c r="AP126" s="206"/>
    </row>
    <row r="137" spans="1:1" ht="14.45" customHeight="1" x14ac:dyDescent="0.25">
      <c r="A137" s="188"/>
    </row>
    <row r="138" spans="1:1" ht="15" customHeight="1" x14ac:dyDescent="0.25">
      <c r="A138" s="188"/>
    </row>
    <row r="139" spans="1:1" ht="23.45" customHeight="1" x14ac:dyDescent="0.25">
      <c r="A139" s="188"/>
    </row>
    <row r="140" spans="1:1" ht="14.45" customHeight="1" x14ac:dyDescent="0.25">
      <c r="A140" s="188"/>
    </row>
    <row r="141" spans="1:1" ht="14.45" customHeight="1" x14ac:dyDescent="0.2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6</v>
      </c>
      <c r="B3" s="34">
        <f>IF('Pattern Design'!C29&lt;3,0,'Pattern Design'!C29/16.7)</f>
        <v>0</v>
      </c>
      <c r="C3" s="34">
        <f>IF('Pattern Design'!D29&lt;3,0,'Pattern Design'!D29/16.7)</f>
        <v>2.0359281437125749</v>
      </c>
      <c r="D3" s="34">
        <f>IF('Pattern Design'!E29&lt;3,0,'Pattern Design'!E29/16.7)</f>
        <v>2.0359281437125749</v>
      </c>
      <c r="E3" s="34">
        <f>IF('Pattern Design'!F29&lt;3,0,'Pattern Design'!F29/16.7)</f>
        <v>2.0359281437125749</v>
      </c>
      <c r="F3" s="34">
        <f>IF('Pattern Design'!G29&lt;3,0,'Pattern Design'!G29/16.7)</f>
        <v>2.0359281437125749</v>
      </c>
      <c r="G3" s="34">
        <f>IF('Pattern Design'!H29&lt;3,0,'Pattern Design'!H29/16.7)</f>
        <v>2.0359281437125749</v>
      </c>
      <c r="H3" s="34">
        <f>IF('Pattern Design'!I29&lt;3,0,'Pattern Design'!I29/16.7)</f>
        <v>2.0359281437125749</v>
      </c>
      <c r="I3" s="34">
        <f>IF('Pattern Design'!J29&lt;3,0,'Pattern Design'!J29/16.7)</f>
        <v>2.0359281437125749</v>
      </c>
      <c r="J3" s="34">
        <f>IF('Pattern Design'!K29&lt;3,0,'Pattern Design'!K29/16.7)</f>
        <v>3.3532934131736529</v>
      </c>
      <c r="K3" s="34">
        <f>IF('Pattern Design'!L29&lt;3,0,'Pattern Design'!L29/16.7)</f>
        <v>3.3532934131736529</v>
      </c>
      <c r="L3" s="34">
        <f>IF('Pattern Design'!M29&lt;3,0,'Pattern Design'!M29/16.7)</f>
        <v>4.6706586826347305</v>
      </c>
      <c r="M3" s="34">
        <f>IF('Pattern Design'!N29&lt;3,0,'Pattern Design'!N29/16.7)</f>
        <v>4.6706586826347305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4.6706586826347305</v>
      </c>
      <c r="AD3" s="34">
        <f>IF('Pattern Design'!AE29&lt;3,0,'Pattern Design'!AE29/16.7)</f>
        <v>4.6706586826347305</v>
      </c>
      <c r="AE3" s="34">
        <f>IF('Pattern Design'!AF29&lt;3,0,'Pattern Design'!AF29/16.7)</f>
        <v>3.3532934131736529</v>
      </c>
      <c r="AF3" s="34">
        <f>IF('Pattern Design'!AG29&lt;3,0,'Pattern Design'!AG29/16.7)</f>
        <v>3.3532934131736529</v>
      </c>
      <c r="AG3" s="34">
        <f>IF('Pattern Design'!AH29&lt;3,0,'Pattern Design'!AH29/16.7)</f>
        <v>2.0359281437125749</v>
      </c>
      <c r="AH3" s="34">
        <f>IF('Pattern Design'!AI29&lt;3,0,'Pattern Design'!AI29/16.7)</f>
        <v>2.0359281437125749</v>
      </c>
      <c r="AI3" s="34">
        <f>IF('Pattern Design'!AJ29&lt;3,0,'Pattern Design'!AJ29/16.7)</f>
        <v>2.0359281437125749</v>
      </c>
      <c r="AJ3" s="34">
        <f>IF('Pattern Design'!AK29&lt;3,0,'Pattern Design'!AK29/16.7)</f>
        <v>2.0359281437125749</v>
      </c>
      <c r="AK3" s="34">
        <f>IF('Pattern Design'!AL29&lt;3,0,'Pattern Design'!AL29/16.7)</f>
        <v>2.0359281437125749</v>
      </c>
      <c r="AL3" s="34">
        <f>IF('Pattern Design'!AM29&lt;3,0,'Pattern Design'!AM29/16.7)</f>
        <v>2.0359281437125749</v>
      </c>
      <c r="AM3" s="34">
        <f>IF('Pattern Design'!AN29&lt;3,0,'Pattern Design'!AN29/16.7)</f>
        <v>2.0359281437125749</v>
      </c>
      <c r="AN3" s="34">
        <f>IF('Pattern Design'!AO29&lt;3,0,'Pattern Design'!AO29/16.7)</f>
        <v>0</v>
      </c>
    </row>
    <row r="4" spans="1:43" x14ac:dyDescent="0.2">
      <c r="A4">
        <f>'Pattern Design'!K21-Sheet1!A3</f>
        <v>4</v>
      </c>
      <c r="B4" s="34">
        <f>IF('Pattern Design'!C30&lt;3,0,'Pattern Design'!C30/16.7)</f>
        <v>0</v>
      </c>
      <c r="C4" s="34">
        <f>IF('Pattern Design'!D30&lt;3,0,'Pattern Design'!D30/16.7)</f>
        <v>1.7365269461077846</v>
      </c>
      <c r="D4" s="34">
        <f>IF('Pattern Design'!E30&lt;3,0,'Pattern Design'!E30/16.7)</f>
        <v>1.7365269461077846</v>
      </c>
      <c r="E4" s="34">
        <f>IF('Pattern Design'!F30&lt;3,0,'Pattern Design'!F30/16.7)</f>
        <v>1.7365269461077846</v>
      </c>
      <c r="F4" s="34">
        <f>IF('Pattern Design'!G30&lt;3,0,'Pattern Design'!G30/16.7)</f>
        <v>1.7365269461077846</v>
      </c>
      <c r="G4" s="34">
        <f>IF('Pattern Design'!H30&lt;3,0,'Pattern Design'!H30/16.7)</f>
        <v>1.7365269461077846</v>
      </c>
      <c r="H4" s="34">
        <f>IF('Pattern Design'!I30&lt;3,0,'Pattern Design'!I30/16.7)</f>
        <v>1.7365269461077846</v>
      </c>
      <c r="I4" s="34">
        <f>IF('Pattern Design'!J30&lt;3,0,'Pattern Design'!J30/16.7)</f>
        <v>1.7365269461077846</v>
      </c>
      <c r="J4" s="34">
        <f>IF('Pattern Design'!K30&lt;3,0,'Pattern Design'!K30/16.7)</f>
        <v>2.874251497005988</v>
      </c>
      <c r="K4" s="34">
        <f>IF('Pattern Design'!L30&lt;3,0,'Pattern Design'!L30/16.7)</f>
        <v>2.874251497005988</v>
      </c>
      <c r="L4" s="34">
        <f>IF('Pattern Design'!M30&lt;3,0,'Pattern Design'!M30/16.7)</f>
        <v>4.0718562874251498</v>
      </c>
      <c r="M4" s="34">
        <f>IF('Pattern Design'!N30&lt;3,0,'Pattern Design'!N30/16.7)</f>
        <v>4.0718562874251498</v>
      </c>
      <c r="N4" s="34">
        <f>IF('Pattern Design'!O30&lt;3,0,'Pattern Design'!O30/16.7)</f>
        <v>4.7904191616766472</v>
      </c>
      <c r="O4" s="34">
        <f>IF('Pattern Design'!P30&lt;3,0,'Pattern Design'!P30/16.7)</f>
        <v>4.8502994011976046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4.8502994011976046</v>
      </c>
      <c r="AB4" s="34">
        <f>IF('Pattern Design'!AC30&lt;3,0,'Pattern Design'!AC30/16.7)</f>
        <v>4.7904191616766472</v>
      </c>
      <c r="AC4" s="34">
        <f>IF('Pattern Design'!AD30&lt;3,0,'Pattern Design'!AD30/16.7)</f>
        <v>4.0718562874251498</v>
      </c>
      <c r="AD4" s="34">
        <f>IF('Pattern Design'!AE30&lt;3,0,'Pattern Design'!AE30/16.7)</f>
        <v>4.0718562874251498</v>
      </c>
      <c r="AE4" s="34">
        <f>IF('Pattern Design'!AF30&lt;3,0,'Pattern Design'!AF30/16.7)</f>
        <v>2.874251497005988</v>
      </c>
      <c r="AF4" s="34">
        <f>IF('Pattern Design'!AG30&lt;3,0,'Pattern Design'!AG30/16.7)</f>
        <v>2.874251497005988</v>
      </c>
      <c r="AG4" s="34">
        <f>IF('Pattern Design'!AH30&lt;3,0,'Pattern Design'!AH30/16.7)</f>
        <v>1.7365269461077846</v>
      </c>
      <c r="AH4" s="34">
        <f>IF('Pattern Design'!AI30&lt;3,0,'Pattern Design'!AI30/16.7)</f>
        <v>1.7365269461077846</v>
      </c>
      <c r="AI4" s="34">
        <f>IF('Pattern Design'!AJ30&lt;3,0,'Pattern Design'!AJ30/16.7)</f>
        <v>1.7365269461077846</v>
      </c>
      <c r="AJ4" s="34">
        <f>IF('Pattern Design'!AK30&lt;3,0,'Pattern Design'!AK30/16.7)</f>
        <v>1.7365269461077846</v>
      </c>
      <c r="AK4" s="34">
        <f>IF('Pattern Design'!AL30&lt;3,0,'Pattern Design'!AL30/16.7)</f>
        <v>1.7365269461077846</v>
      </c>
      <c r="AL4" s="34">
        <f>IF('Pattern Design'!AM30&lt;3,0,'Pattern Design'!AM30/16.7)</f>
        <v>1.7365269461077846</v>
      </c>
      <c r="AM4" s="34">
        <f>IF('Pattern Design'!AN30&lt;3,0,'Pattern Design'!AN30/16.7)</f>
        <v>1.7365269461077846</v>
      </c>
      <c r="AN4" s="34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4">
        <f>IF('Pattern Design'!C31&lt;3,0,'Pattern Design'!C31/16.7)</f>
        <v>0</v>
      </c>
      <c r="C5" s="34">
        <f>IF('Pattern Design'!D31&lt;3,0,'Pattern Design'!D31/16.7)</f>
        <v>1.437125748502994</v>
      </c>
      <c r="D5" s="34">
        <f>IF('Pattern Design'!E31&lt;3,0,'Pattern Design'!E31/16.7)</f>
        <v>1.437125748502994</v>
      </c>
      <c r="E5" s="34">
        <f>IF('Pattern Design'!F31&lt;3,0,'Pattern Design'!F31/16.7)</f>
        <v>1.437125748502994</v>
      </c>
      <c r="F5" s="34">
        <f>IF('Pattern Design'!G31&lt;3,0,'Pattern Design'!G31/16.7)</f>
        <v>1.437125748502994</v>
      </c>
      <c r="G5" s="34">
        <f>IF('Pattern Design'!H31&lt;3,0,'Pattern Design'!H31/16.7)</f>
        <v>1.437125748502994</v>
      </c>
      <c r="H5" s="34">
        <f>IF('Pattern Design'!I31&lt;3,0,'Pattern Design'!I31/16.7)</f>
        <v>1.437125748502994</v>
      </c>
      <c r="I5" s="34">
        <f>IF('Pattern Design'!J31&lt;3,0,'Pattern Design'!J31/16.7)</f>
        <v>1.437125748502994</v>
      </c>
      <c r="J5" s="34">
        <f>IF('Pattern Design'!K31&lt;3,0,'Pattern Design'!K31/16.7)</f>
        <v>2.3952095808383236</v>
      </c>
      <c r="K5" s="34">
        <f>IF('Pattern Design'!L31&lt;3,0,'Pattern Design'!L31/16.7)</f>
        <v>2.3952095808383236</v>
      </c>
      <c r="L5" s="34">
        <f>IF('Pattern Design'!M31&lt;3,0,'Pattern Design'!M31/16.7)</f>
        <v>3.3532934131736529</v>
      </c>
      <c r="M5" s="34">
        <f>IF('Pattern Design'!N31&lt;3,0,'Pattern Design'!N31/16.7)</f>
        <v>3.3532934131736529</v>
      </c>
      <c r="N5" s="34">
        <f>IF('Pattern Design'!O31&lt;3,0,'Pattern Design'!O31/16.7)</f>
        <v>4.0718562874251498</v>
      </c>
      <c r="O5" s="34">
        <f>IF('Pattern Design'!P31&lt;3,0,'Pattern Design'!P31/16.7)</f>
        <v>4.0718562874251498</v>
      </c>
      <c r="P5" s="34">
        <f>IF('Pattern Design'!Q31&lt;3,0,'Pattern Design'!Q31/16.7)</f>
        <v>5.0898203592814371</v>
      </c>
      <c r="Q5" s="34">
        <f>IF('Pattern Design'!R31&lt;3,0,'Pattern Design'!R31/16.7)</f>
        <v>5.0898203592814371</v>
      </c>
      <c r="R5" s="34">
        <f>IF('Pattern Design'!S31&lt;3,0,'Pattern Design'!S31/16.7)</f>
        <v>5.9281437125748502</v>
      </c>
      <c r="S5" s="34">
        <f>IF('Pattern Design'!T31&lt;3,0,'Pattern Design'!T31/16.7)</f>
        <v>5.9281437125748502</v>
      </c>
      <c r="T5" s="34">
        <f>IF('Pattern Design'!U31&lt;3,0,'Pattern Design'!U31/16.7)</f>
        <v>5.9281437125748502</v>
      </c>
      <c r="U5" s="34">
        <f>IF('Pattern Design'!V31&lt;3,0,'Pattern Design'!V31/16.7)</f>
        <v>5.9281437125748502</v>
      </c>
      <c r="V5" s="34">
        <f>IF('Pattern Design'!W31&lt;3,0,'Pattern Design'!W31/16.7)</f>
        <v>5.9281437125748502</v>
      </c>
      <c r="W5" s="34">
        <f>IF('Pattern Design'!X31&lt;3,0,'Pattern Design'!X31/16.7)</f>
        <v>5.9281437125748502</v>
      </c>
      <c r="X5" s="34">
        <f>IF('Pattern Design'!Y31&lt;3,0,'Pattern Design'!Y31/16.7)</f>
        <v>5.9281437125748502</v>
      </c>
      <c r="Y5" s="34">
        <f>IF('Pattern Design'!Z31&lt;3,0,'Pattern Design'!Z31/16.7)</f>
        <v>5.0898203592814371</v>
      </c>
      <c r="Z5" s="34">
        <f>IF('Pattern Design'!AA31&lt;3,0,'Pattern Design'!AA31/16.7)</f>
        <v>5.0898203592814371</v>
      </c>
      <c r="AA5" s="34">
        <f>IF('Pattern Design'!AB31&lt;3,0,'Pattern Design'!AB31/16.7)</f>
        <v>4.0718562874251498</v>
      </c>
      <c r="AB5" s="34">
        <f>IF('Pattern Design'!AC31&lt;3,0,'Pattern Design'!AC31/16.7)</f>
        <v>4.0718562874251498</v>
      </c>
      <c r="AC5" s="34">
        <f>IF('Pattern Design'!AD31&lt;3,0,'Pattern Design'!AD31/16.7)</f>
        <v>3.3532934131736529</v>
      </c>
      <c r="AD5" s="34">
        <f>IF('Pattern Design'!AE31&lt;3,0,'Pattern Design'!AE31/16.7)</f>
        <v>3.3532934131736529</v>
      </c>
      <c r="AE5" s="34">
        <f>IF('Pattern Design'!AF31&lt;3,0,'Pattern Design'!AF31/16.7)</f>
        <v>2.3952095808383236</v>
      </c>
      <c r="AF5" s="34">
        <f>IF('Pattern Design'!AG31&lt;3,0,'Pattern Design'!AG31/16.7)</f>
        <v>2.3952095808383236</v>
      </c>
      <c r="AG5" s="34">
        <f>IF('Pattern Design'!AH31&lt;3,0,'Pattern Design'!AH31/16.7)</f>
        <v>1.437125748502994</v>
      </c>
      <c r="AH5" s="34">
        <f>IF('Pattern Design'!AI31&lt;3,0,'Pattern Design'!AI31/16.7)</f>
        <v>1.437125748502994</v>
      </c>
      <c r="AI5" s="34">
        <f>IF('Pattern Design'!AJ31&lt;3,0,'Pattern Design'!AJ31/16.7)</f>
        <v>1.437125748502994</v>
      </c>
      <c r="AJ5" s="34">
        <f>IF('Pattern Design'!AK31&lt;3,0,'Pattern Design'!AK31/16.7)</f>
        <v>1.437125748502994</v>
      </c>
      <c r="AK5" s="34">
        <f>IF('Pattern Design'!AL31&lt;3,0,'Pattern Design'!AL31/16.7)</f>
        <v>1.437125748502994</v>
      </c>
      <c r="AL5" s="34">
        <f>IF('Pattern Design'!AM31&lt;3,0,'Pattern Design'!AM31/16.7)</f>
        <v>1.437125748502994</v>
      </c>
      <c r="AM5" s="34">
        <f>IF('Pattern Design'!AN31&lt;3,0,'Pattern Design'!AN31/16.7)</f>
        <v>1.437125748502994</v>
      </c>
      <c r="AN5" s="34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4">
        <f>IF('Pattern Design'!C32&lt;3,0,'Pattern Design'!C32/16.7)</f>
        <v>0</v>
      </c>
      <c r="C6" s="34">
        <f>IF('Pattern Design'!D32&lt;3,0,'Pattern Design'!D32/16.7)</f>
        <v>1.1976047904191618</v>
      </c>
      <c r="D6" s="34">
        <f>IF('Pattern Design'!E32&lt;3,0,'Pattern Design'!E32/16.7)</f>
        <v>1.1976047904191618</v>
      </c>
      <c r="E6" s="34">
        <f>IF('Pattern Design'!F32&lt;3,0,'Pattern Design'!F32/16.7)</f>
        <v>1.1976047904191618</v>
      </c>
      <c r="F6" s="34">
        <f>IF('Pattern Design'!G32&lt;3,0,'Pattern Design'!G32/16.7)</f>
        <v>1.1976047904191618</v>
      </c>
      <c r="G6" s="34">
        <f>IF('Pattern Design'!H32&lt;3,0,'Pattern Design'!H32/16.7)</f>
        <v>1.1976047904191618</v>
      </c>
      <c r="H6" s="34">
        <f>IF('Pattern Design'!I32&lt;3,0,'Pattern Design'!I32/16.7)</f>
        <v>1.1976047904191618</v>
      </c>
      <c r="I6" s="34">
        <f>IF('Pattern Design'!J32&lt;3,0,'Pattern Design'!J32/16.7)</f>
        <v>1.1976047904191618</v>
      </c>
      <c r="J6" s="34">
        <f>IF('Pattern Design'!K32&lt;3,0,'Pattern Design'!K32/16.7)</f>
        <v>2.0359281437125749</v>
      </c>
      <c r="K6" s="34">
        <f>IF('Pattern Design'!L32&lt;3,0,'Pattern Design'!L32/16.7)</f>
        <v>2.0359281437125749</v>
      </c>
      <c r="L6" s="34">
        <f>IF('Pattern Design'!M32&lt;3,0,'Pattern Design'!M32/16.7)</f>
        <v>2.8143712574850301</v>
      </c>
      <c r="M6" s="34">
        <f>IF('Pattern Design'!N32&lt;3,0,'Pattern Design'!N32/16.7)</f>
        <v>2.8143712574850301</v>
      </c>
      <c r="N6" s="34">
        <f>IF('Pattern Design'!O32&lt;3,0,'Pattern Design'!O32/16.7)</f>
        <v>3.3532934131736529</v>
      </c>
      <c r="O6" s="34">
        <f>IF('Pattern Design'!P32&lt;3,0,'Pattern Design'!P32/16.7)</f>
        <v>3.3532934131736529</v>
      </c>
      <c r="P6" s="34">
        <f>IF('Pattern Design'!Q32&lt;3,0,'Pattern Design'!Q32/16.7)</f>
        <v>4.1317365269461082</v>
      </c>
      <c r="Q6" s="34">
        <f>IF('Pattern Design'!R32&lt;3,0,'Pattern Design'!R32/16.7)</f>
        <v>4.1317365269461082</v>
      </c>
      <c r="R6" s="34">
        <f>IF('Pattern Design'!S32&lt;3,0,'Pattern Design'!S32/16.7)</f>
        <v>4.9101796407185629</v>
      </c>
      <c r="S6" s="34">
        <f>IF('Pattern Design'!T32&lt;3,0,'Pattern Design'!T32/16.7)</f>
        <v>4.9101796407185629</v>
      </c>
      <c r="T6" s="34">
        <f>IF('Pattern Design'!U32&lt;3,0,'Pattern Design'!U32/16.7)</f>
        <v>4.9101796407185629</v>
      </c>
      <c r="U6" s="34">
        <f>IF('Pattern Design'!V32&lt;3,0,'Pattern Design'!V32/16.7)</f>
        <v>4.9101796407185629</v>
      </c>
      <c r="V6" s="34">
        <f>IF('Pattern Design'!W32&lt;3,0,'Pattern Design'!W32/16.7)</f>
        <v>4.9101796407185629</v>
      </c>
      <c r="W6" s="34">
        <f>IF('Pattern Design'!X32&lt;3,0,'Pattern Design'!X32/16.7)</f>
        <v>4.9101796407185629</v>
      </c>
      <c r="X6" s="34">
        <f>IF('Pattern Design'!Y32&lt;3,0,'Pattern Design'!Y32/16.7)</f>
        <v>4.9101796407185629</v>
      </c>
      <c r="Y6" s="34">
        <f>IF('Pattern Design'!Z32&lt;3,0,'Pattern Design'!Z32/16.7)</f>
        <v>4.1317365269461082</v>
      </c>
      <c r="Z6" s="34">
        <f>IF('Pattern Design'!AA32&lt;3,0,'Pattern Design'!AA32/16.7)</f>
        <v>4.1317365269461082</v>
      </c>
      <c r="AA6" s="34">
        <f>IF('Pattern Design'!AB32&lt;3,0,'Pattern Design'!AB32/16.7)</f>
        <v>3.3532934131736529</v>
      </c>
      <c r="AB6" s="34">
        <f>IF('Pattern Design'!AC32&lt;3,0,'Pattern Design'!AC32/16.7)</f>
        <v>3.3532934131736529</v>
      </c>
      <c r="AC6" s="34">
        <f>IF('Pattern Design'!AD32&lt;3,0,'Pattern Design'!AD32/16.7)</f>
        <v>2.8143712574850301</v>
      </c>
      <c r="AD6" s="34">
        <f>IF('Pattern Design'!AE32&lt;3,0,'Pattern Design'!AE32/16.7)</f>
        <v>2.8143712574850301</v>
      </c>
      <c r="AE6" s="34">
        <f>IF('Pattern Design'!AF32&lt;3,0,'Pattern Design'!AF32/16.7)</f>
        <v>2.0359281437125749</v>
      </c>
      <c r="AF6" s="34">
        <f>IF('Pattern Design'!AG32&lt;3,0,'Pattern Design'!AG32/16.7)</f>
        <v>2.0359281437125749</v>
      </c>
      <c r="AG6" s="34">
        <f>IF('Pattern Design'!AH32&lt;3,0,'Pattern Design'!AH32/16.7)</f>
        <v>1.1976047904191618</v>
      </c>
      <c r="AH6" s="34">
        <f>IF('Pattern Design'!AI32&lt;3,0,'Pattern Design'!AI32/16.7)</f>
        <v>1.1976047904191618</v>
      </c>
      <c r="AI6" s="34">
        <f>IF('Pattern Design'!AJ32&lt;3,0,'Pattern Design'!AJ32/16.7)</f>
        <v>1.1976047904191618</v>
      </c>
      <c r="AJ6" s="34">
        <f>IF('Pattern Design'!AK32&lt;3,0,'Pattern Design'!AK32/16.7)</f>
        <v>1.1976047904191618</v>
      </c>
      <c r="AK6" s="34">
        <f>IF('Pattern Design'!AL32&lt;3,0,'Pattern Design'!AL32/16.7)</f>
        <v>1.1976047904191618</v>
      </c>
      <c r="AL6" s="34">
        <f>IF('Pattern Design'!AM32&lt;3,0,'Pattern Design'!AM32/16.7)</f>
        <v>1.1976047904191618</v>
      </c>
      <c r="AM6" s="34">
        <f>IF('Pattern Design'!AN32&lt;3,0,'Pattern Design'!AN32/16.7)</f>
        <v>1.1976047904191618</v>
      </c>
      <c r="AN6" s="34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4">
        <f>IF('Pattern Design'!C33&lt;3,0,'Pattern Design'!C33/16.7)</f>
        <v>0</v>
      </c>
      <c r="C7" s="34">
        <f>IF('Pattern Design'!D33&lt;3,0,'Pattern Design'!D33/16.7)</f>
        <v>0.95808383233532934</v>
      </c>
      <c r="D7" s="34">
        <f>IF('Pattern Design'!E33&lt;3,0,'Pattern Design'!E33/16.7)</f>
        <v>0.95808383233532934</v>
      </c>
      <c r="E7" s="34">
        <f>IF('Pattern Design'!F33&lt;3,0,'Pattern Design'!F33/16.7)</f>
        <v>0.95808383233532934</v>
      </c>
      <c r="F7" s="34">
        <f>IF('Pattern Design'!G33&lt;3,0,'Pattern Design'!G33/16.7)</f>
        <v>0.95808383233532934</v>
      </c>
      <c r="G7" s="34">
        <f>IF('Pattern Design'!H33&lt;3,0,'Pattern Design'!H33/16.7)</f>
        <v>0.95808383233532934</v>
      </c>
      <c r="H7" s="34">
        <f>IF('Pattern Design'!I33&lt;3,0,'Pattern Design'!I33/16.7)</f>
        <v>0.95808383233532934</v>
      </c>
      <c r="I7" s="34">
        <f>IF('Pattern Design'!J33&lt;3,0,'Pattern Design'!J33/16.7)</f>
        <v>0.95808383233532934</v>
      </c>
      <c r="J7" s="34">
        <f>IF('Pattern Design'!K33&lt;3,0,'Pattern Design'!K33/16.7)</f>
        <v>1.5568862275449102</v>
      </c>
      <c r="K7" s="34">
        <f>IF('Pattern Design'!L33&lt;3,0,'Pattern Design'!L33/16.7)</f>
        <v>1.5568862275449102</v>
      </c>
      <c r="L7" s="34">
        <f>IF('Pattern Design'!M33&lt;3,0,'Pattern Design'!M33/16.7)</f>
        <v>2.215568862275449</v>
      </c>
      <c r="M7" s="34">
        <f>IF('Pattern Design'!N33&lt;3,0,'Pattern Design'!N33/16.7)</f>
        <v>2.215568862275449</v>
      </c>
      <c r="N7" s="34">
        <f>IF('Pattern Design'!O33&lt;3,0,'Pattern Design'!O33/16.7)</f>
        <v>2.6347305389221556</v>
      </c>
      <c r="O7" s="34">
        <f>IF('Pattern Design'!P33&lt;3,0,'Pattern Design'!P33/16.7)</f>
        <v>2.6347305389221556</v>
      </c>
      <c r="P7" s="34">
        <f>IF('Pattern Design'!Q33&lt;3,0,'Pattern Design'!Q33/16.7)</f>
        <v>3.2934131736526946</v>
      </c>
      <c r="Q7" s="34">
        <f>IF('Pattern Design'!R33&lt;3,0,'Pattern Design'!R33/16.7)</f>
        <v>3.2934131736526946</v>
      </c>
      <c r="R7" s="34">
        <f>IF('Pattern Design'!S33&lt;3,0,'Pattern Design'!S33/16.7)</f>
        <v>3.8922155688622757</v>
      </c>
      <c r="S7" s="34">
        <f>IF('Pattern Design'!T33&lt;3,0,'Pattern Design'!T33/16.7)</f>
        <v>3.8922155688622757</v>
      </c>
      <c r="T7" s="34">
        <f>IF('Pattern Design'!U33&lt;3,0,'Pattern Design'!U33/16.7)</f>
        <v>3.8922155688622757</v>
      </c>
      <c r="U7" s="34">
        <f>IF('Pattern Design'!V33&lt;3,0,'Pattern Design'!V33/16.7)</f>
        <v>3.8922155688622757</v>
      </c>
      <c r="V7" s="34">
        <f>IF('Pattern Design'!W33&lt;3,0,'Pattern Design'!W33/16.7)</f>
        <v>3.8922155688622757</v>
      </c>
      <c r="W7" s="34">
        <f>IF('Pattern Design'!X33&lt;3,0,'Pattern Design'!X33/16.7)</f>
        <v>3.8922155688622757</v>
      </c>
      <c r="X7" s="34">
        <f>IF('Pattern Design'!Y33&lt;3,0,'Pattern Design'!Y33/16.7)</f>
        <v>3.8922155688622757</v>
      </c>
      <c r="Y7" s="34">
        <f>IF('Pattern Design'!Z33&lt;3,0,'Pattern Design'!Z33/16.7)</f>
        <v>3.2934131736526946</v>
      </c>
      <c r="Z7" s="34">
        <f>IF('Pattern Design'!AA33&lt;3,0,'Pattern Design'!AA33/16.7)</f>
        <v>3.2934131736526946</v>
      </c>
      <c r="AA7" s="34">
        <f>IF('Pattern Design'!AB33&lt;3,0,'Pattern Design'!AB33/16.7)</f>
        <v>2.6347305389221556</v>
      </c>
      <c r="AB7" s="34">
        <f>IF('Pattern Design'!AC33&lt;3,0,'Pattern Design'!AC33/16.7)</f>
        <v>2.6347305389221556</v>
      </c>
      <c r="AC7" s="34">
        <f>IF('Pattern Design'!AD33&lt;3,0,'Pattern Design'!AD33/16.7)</f>
        <v>2.215568862275449</v>
      </c>
      <c r="AD7" s="34">
        <f>IF('Pattern Design'!AE33&lt;3,0,'Pattern Design'!AE33/16.7)</f>
        <v>2.215568862275449</v>
      </c>
      <c r="AE7" s="34">
        <f>IF('Pattern Design'!AF33&lt;3,0,'Pattern Design'!AF33/16.7)</f>
        <v>1.5568862275449102</v>
      </c>
      <c r="AF7" s="34">
        <f>IF('Pattern Design'!AG33&lt;3,0,'Pattern Design'!AG33/16.7)</f>
        <v>1.5568862275449102</v>
      </c>
      <c r="AG7" s="34">
        <f>IF('Pattern Design'!AH33&lt;3,0,'Pattern Design'!AH33/16.7)</f>
        <v>0.95808383233532934</v>
      </c>
      <c r="AH7" s="34">
        <f>IF('Pattern Design'!AI33&lt;3,0,'Pattern Design'!AI33/16.7)</f>
        <v>0.95808383233532934</v>
      </c>
      <c r="AI7" s="34">
        <f>IF('Pattern Design'!AJ33&lt;3,0,'Pattern Design'!AJ33/16.7)</f>
        <v>0.95808383233532934</v>
      </c>
      <c r="AJ7" s="34">
        <f>IF('Pattern Design'!AK33&lt;3,0,'Pattern Design'!AK33/16.7)</f>
        <v>0.95808383233532934</v>
      </c>
      <c r="AK7" s="34">
        <f>IF('Pattern Design'!AL33&lt;3,0,'Pattern Design'!AL33/16.7)</f>
        <v>0.95808383233532934</v>
      </c>
      <c r="AL7" s="34">
        <f>IF('Pattern Design'!AM33&lt;3,0,'Pattern Design'!AM33/16.7)</f>
        <v>0.95808383233532934</v>
      </c>
      <c r="AM7" s="34">
        <f>IF('Pattern Design'!AN33&lt;3,0,'Pattern Design'!AN33/16.7)</f>
        <v>0.95808383233532934</v>
      </c>
      <c r="AN7" s="34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4">
        <f>IF('Pattern Design'!C34&lt;3,0,'Pattern Design'!C34/16.7)</f>
        <v>0</v>
      </c>
      <c r="C8" s="34">
        <f>IF('Pattern Design'!D34&lt;3,0,'Pattern Design'!D34/16.7)</f>
        <v>0.6586826347305389</v>
      </c>
      <c r="D8" s="34">
        <f>IF('Pattern Design'!E34&lt;3,0,'Pattern Design'!E34/16.7)</f>
        <v>0.6586826347305389</v>
      </c>
      <c r="E8" s="34">
        <f>IF('Pattern Design'!F34&lt;3,0,'Pattern Design'!F34/16.7)</f>
        <v>0.6586826347305389</v>
      </c>
      <c r="F8" s="34">
        <f>IF('Pattern Design'!G34&lt;3,0,'Pattern Design'!G34/16.7)</f>
        <v>0.6586826347305389</v>
      </c>
      <c r="G8" s="34">
        <f>IF('Pattern Design'!H34&lt;3,0,'Pattern Design'!H34/16.7)</f>
        <v>0.6586826347305389</v>
      </c>
      <c r="H8" s="34">
        <f>IF('Pattern Design'!I34&lt;3,0,'Pattern Design'!I34/16.7)</f>
        <v>0.6586826347305389</v>
      </c>
      <c r="I8" s="34">
        <f>IF('Pattern Design'!J34&lt;3,0,'Pattern Design'!J34/16.7)</f>
        <v>0.6586826347305389</v>
      </c>
      <c r="J8" s="34">
        <f>IF('Pattern Design'!K34&lt;3,0,'Pattern Design'!K34/16.7)</f>
        <v>1.1377245508982037</v>
      </c>
      <c r="K8" s="34">
        <f>IF('Pattern Design'!L34&lt;3,0,'Pattern Design'!L34/16.7)</f>
        <v>1.1377245508982037</v>
      </c>
      <c r="L8" s="34">
        <f>IF('Pattern Design'!M34&lt;3,0,'Pattern Design'!M34/16.7)</f>
        <v>1.6167664670658684</v>
      </c>
      <c r="M8" s="34">
        <f>IF('Pattern Design'!N34&lt;3,0,'Pattern Design'!N34/16.7)</f>
        <v>1.6167664670658684</v>
      </c>
      <c r="N8" s="34">
        <f>IF('Pattern Design'!O34&lt;3,0,'Pattern Design'!O34/16.7)</f>
        <v>1.9161676646706587</v>
      </c>
      <c r="O8" s="34">
        <f>IF('Pattern Design'!P34&lt;3,0,'Pattern Design'!P34/16.7)</f>
        <v>1.9161676646706587</v>
      </c>
      <c r="P8" s="34">
        <f>IF('Pattern Design'!Q34&lt;3,0,'Pattern Design'!Q34/16.7)</f>
        <v>2.3952095808383236</v>
      </c>
      <c r="Q8" s="34">
        <f>IF('Pattern Design'!R34&lt;3,0,'Pattern Design'!R34/16.7)</f>
        <v>2.3952095808383236</v>
      </c>
      <c r="R8" s="34">
        <f>IF('Pattern Design'!S34&lt;3,0,'Pattern Design'!S34/16.7)</f>
        <v>2.8143712574850301</v>
      </c>
      <c r="S8" s="34">
        <f>IF('Pattern Design'!T34&lt;3,0,'Pattern Design'!T34/16.7)</f>
        <v>2.8143712574850301</v>
      </c>
      <c r="T8" s="34">
        <f>IF('Pattern Design'!U34&lt;3,0,'Pattern Design'!U34/16.7)</f>
        <v>2.8143712574850301</v>
      </c>
      <c r="U8" s="34">
        <f>IF('Pattern Design'!V34&lt;3,0,'Pattern Design'!V34/16.7)</f>
        <v>2.8143712574850301</v>
      </c>
      <c r="V8" s="34">
        <f>IF('Pattern Design'!W34&lt;3,0,'Pattern Design'!W34/16.7)</f>
        <v>2.8143712574850301</v>
      </c>
      <c r="W8" s="34">
        <f>IF('Pattern Design'!X34&lt;3,0,'Pattern Design'!X34/16.7)</f>
        <v>2.8143712574850301</v>
      </c>
      <c r="X8" s="34">
        <f>IF('Pattern Design'!Y34&lt;3,0,'Pattern Design'!Y34/16.7)</f>
        <v>2.8143712574850301</v>
      </c>
      <c r="Y8" s="34">
        <f>IF('Pattern Design'!Z34&lt;3,0,'Pattern Design'!Z34/16.7)</f>
        <v>2.3952095808383236</v>
      </c>
      <c r="Z8" s="34">
        <f>IF('Pattern Design'!AA34&lt;3,0,'Pattern Design'!AA34/16.7)</f>
        <v>2.3952095808383236</v>
      </c>
      <c r="AA8" s="34">
        <f>IF('Pattern Design'!AB34&lt;3,0,'Pattern Design'!AB34/16.7)</f>
        <v>1.9161676646706587</v>
      </c>
      <c r="AB8" s="34">
        <f>IF('Pattern Design'!AC34&lt;3,0,'Pattern Design'!AC34/16.7)</f>
        <v>1.9161676646706587</v>
      </c>
      <c r="AC8" s="34">
        <f>IF('Pattern Design'!AD34&lt;3,0,'Pattern Design'!AD34/16.7)</f>
        <v>1.6167664670658684</v>
      </c>
      <c r="AD8" s="34">
        <f>IF('Pattern Design'!AE34&lt;3,0,'Pattern Design'!AE34/16.7)</f>
        <v>1.6167664670658684</v>
      </c>
      <c r="AE8" s="34">
        <f>IF('Pattern Design'!AF34&lt;3,0,'Pattern Design'!AF34/16.7)</f>
        <v>1.1377245508982037</v>
      </c>
      <c r="AF8" s="34">
        <f>IF('Pattern Design'!AG34&lt;3,0,'Pattern Design'!AG34/16.7)</f>
        <v>1.1377245508982037</v>
      </c>
      <c r="AG8" s="34">
        <f>IF('Pattern Design'!AH34&lt;3,0,'Pattern Design'!AH34/16.7)</f>
        <v>0.6586826347305389</v>
      </c>
      <c r="AH8" s="34">
        <f>IF('Pattern Design'!AI34&lt;3,0,'Pattern Design'!AI34/16.7)</f>
        <v>0.6586826347305389</v>
      </c>
      <c r="AI8" s="34">
        <f>IF('Pattern Design'!AJ34&lt;3,0,'Pattern Design'!AJ34/16.7)</f>
        <v>0.6586826347305389</v>
      </c>
      <c r="AJ8" s="34">
        <f>IF('Pattern Design'!AK34&lt;3,0,'Pattern Design'!AK34/16.7)</f>
        <v>0.6586826347305389</v>
      </c>
      <c r="AK8" s="34">
        <f>IF('Pattern Design'!AL34&lt;3,0,'Pattern Design'!AL34/16.7)</f>
        <v>0.6586826347305389</v>
      </c>
      <c r="AL8" s="34">
        <f>IF('Pattern Design'!AM34&lt;3,0,'Pattern Design'!AM34/16.7)</f>
        <v>0.6586826347305389</v>
      </c>
      <c r="AM8" s="34">
        <f>IF('Pattern Design'!AN34&lt;3,0,'Pattern Design'!AN34/16.7)</f>
        <v>0.6586826347305389</v>
      </c>
      <c r="AN8" s="34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5</v>
      </c>
      <c r="B9" s="34">
        <f>IF('Pattern Design'!C35&lt;3,0,'Pattern Design'!C35/16.7)</f>
        <v>0</v>
      </c>
      <c r="C9" s="34">
        <f>IF('Pattern Design'!D35&lt;3,0,'Pattern Design'!D35/16.7)</f>
        <v>0.47904191616766467</v>
      </c>
      <c r="D9" s="34">
        <f>IF('Pattern Design'!E35&lt;3,0,'Pattern Design'!E35/16.7)</f>
        <v>0.47904191616766467</v>
      </c>
      <c r="E9" s="34">
        <f>IF('Pattern Design'!F35&lt;3,0,'Pattern Design'!F35/16.7)</f>
        <v>0.47904191616766467</v>
      </c>
      <c r="F9" s="34">
        <f>IF('Pattern Design'!G35&lt;3,0,'Pattern Design'!G35/16.7)</f>
        <v>0.47904191616766467</v>
      </c>
      <c r="G9" s="34">
        <f>IF('Pattern Design'!H35&lt;3,0,'Pattern Design'!H35/16.7)</f>
        <v>0.47904191616766467</v>
      </c>
      <c r="H9" s="34">
        <f>IF('Pattern Design'!I35&lt;3,0,'Pattern Design'!I35/16.7)</f>
        <v>0.47904191616766467</v>
      </c>
      <c r="I9" s="34">
        <f>IF('Pattern Design'!J35&lt;3,0,'Pattern Design'!J35/16.7)</f>
        <v>0.47904191616766467</v>
      </c>
      <c r="J9" s="34">
        <f>IF('Pattern Design'!K35&lt;3,0,'Pattern Design'!K35/16.7)</f>
        <v>0.77844311377245512</v>
      </c>
      <c r="K9" s="34">
        <f>IF('Pattern Design'!L35&lt;3,0,'Pattern Design'!L35/16.7)</f>
        <v>0.77844311377245512</v>
      </c>
      <c r="L9" s="34">
        <f>IF('Pattern Design'!M35&lt;3,0,'Pattern Design'!M35/16.7)</f>
        <v>1.1377245508982037</v>
      </c>
      <c r="M9" s="34">
        <f>IF('Pattern Design'!N35&lt;3,0,'Pattern Design'!N35/16.7)</f>
        <v>1.1377245508982037</v>
      </c>
      <c r="N9" s="34">
        <f>IF('Pattern Design'!O35&lt;3,0,'Pattern Design'!O35/16.7)</f>
        <v>1.3173652694610778</v>
      </c>
      <c r="O9" s="34">
        <f>IF('Pattern Design'!P35&lt;3,0,'Pattern Design'!P35/16.7)</f>
        <v>1.3173652694610778</v>
      </c>
      <c r="P9" s="34">
        <f>IF('Pattern Design'!Q35&lt;3,0,'Pattern Design'!Q35/16.7)</f>
        <v>1.6766467065868265</v>
      </c>
      <c r="Q9" s="34">
        <f>IF('Pattern Design'!R35&lt;3,0,'Pattern Design'!R35/16.7)</f>
        <v>1.6766467065868265</v>
      </c>
      <c r="R9" s="34">
        <f>IF('Pattern Design'!S35&lt;3,0,'Pattern Design'!S35/16.7)</f>
        <v>1.9161676646706587</v>
      </c>
      <c r="S9" s="34">
        <f>IF('Pattern Design'!T35&lt;3,0,'Pattern Design'!T35/16.7)</f>
        <v>1.9161676646706587</v>
      </c>
      <c r="T9" s="34">
        <f>IF('Pattern Design'!U35&lt;3,0,'Pattern Design'!U35/16.7)</f>
        <v>1.9161676646706587</v>
      </c>
      <c r="U9" s="34">
        <f>IF('Pattern Design'!V35&lt;3,0,'Pattern Design'!V35/16.7)</f>
        <v>1.9161676646706587</v>
      </c>
      <c r="V9" s="34">
        <f>IF('Pattern Design'!W35&lt;3,0,'Pattern Design'!W35/16.7)</f>
        <v>1.9161676646706587</v>
      </c>
      <c r="W9" s="34">
        <f>IF('Pattern Design'!X35&lt;3,0,'Pattern Design'!X35/16.7)</f>
        <v>1.9161676646706587</v>
      </c>
      <c r="X9" s="34">
        <f>IF('Pattern Design'!Y35&lt;3,0,'Pattern Design'!Y35/16.7)</f>
        <v>1.9161676646706587</v>
      </c>
      <c r="Y9" s="34">
        <f>IF('Pattern Design'!Z35&lt;3,0,'Pattern Design'!Z35/16.7)</f>
        <v>1.6766467065868265</v>
      </c>
      <c r="Z9" s="34">
        <f>IF('Pattern Design'!AA35&lt;3,0,'Pattern Design'!AA35/16.7)</f>
        <v>1.6766467065868265</v>
      </c>
      <c r="AA9" s="34">
        <f>IF('Pattern Design'!AB35&lt;3,0,'Pattern Design'!AB35/16.7)</f>
        <v>1.3173652694610778</v>
      </c>
      <c r="AB9" s="34">
        <f>IF('Pattern Design'!AC35&lt;3,0,'Pattern Design'!AC35/16.7)</f>
        <v>1.3173652694610778</v>
      </c>
      <c r="AC9" s="34">
        <f>IF('Pattern Design'!AD35&lt;3,0,'Pattern Design'!AD35/16.7)</f>
        <v>1.1377245508982037</v>
      </c>
      <c r="AD9" s="34">
        <f>IF('Pattern Design'!AE35&lt;3,0,'Pattern Design'!AE35/16.7)</f>
        <v>1.1377245508982037</v>
      </c>
      <c r="AE9" s="34">
        <f>IF('Pattern Design'!AF35&lt;3,0,'Pattern Design'!AF35/16.7)</f>
        <v>0.77844311377245512</v>
      </c>
      <c r="AF9" s="34">
        <f>IF('Pattern Design'!AG35&lt;3,0,'Pattern Design'!AG35/16.7)</f>
        <v>0.77844311377245512</v>
      </c>
      <c r="AG9" s="34">
        <f>IF('Pattern Design'!AH35&lt;3,0,'Pattern Design'!AH35/16.7)</f>
        <v>0.47904191616766467</v>
      </c>
      <c r="AH9" s="34">
        <f>IF('Pattern Design'!AI35&lt;3,0,'Pattern Design'!AI35/16.7)</f>
        <v>0.47904191616766467</v>
      </c>
      <c r="AI9" s="34">
        <f>IF('Pattern Design'!AJ35&lt;3,0,'Pattern Design'!AJ35/16.7)</f>
        <v>0.47904191616766467</v>
      </c>
      <c r="AJ9" s="34">
        <f>IF('Pattern Design'!AK35&lt;3,0,'Pattern Design'!AK35/16.7)</f>
        <v>0.47904191616766467</v>
      </c>
      <c r="AK9" s="34">
        <f>IF('Pattern Design'!AL35&lt;3,0,'Pattern Design'!AL35/16.7)</f>
        <v>0.47904191616766467</v>
      </c>
      <c r="AL9" s="34">
        <f>IF('Pattern Design'!AM35&lt;3,0,'Pattern Design'!AM35/16.7)</f>
        <v>0.47904191616766467</v>
      </c>
      <c r="AM9" s="34">
        <f>IF('Pattern Design'!AN35&lt;3,0,'Pattern Design'!AN35/16.7)</f>
        <v>0.47904191616766467</v>
      </c>
      <c r="AN9" s="34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6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">
      <c r="A12">
        <f>A3*10</f>
        <v>60</v>
      </c>
      <c r="B12">
        <f t="shared" ref="B12:B18" si="0">B3*$A12</f>
        <v>0</v>
      </c>
      <c r="C12">
        <f t="shared" ref="C12:AM16" si="1">C3*$A12</f>
        <v>122.1556886227545</v>
      </c>
      <c r="D12">
        <f t="shared" si="1"/>
        <v>122.1556886227545</v>
      </c>
      <c r="E12">
        <f t="shared" si="1"/>
        <v>122.1556886227545</v>
      </c>
      <c r="F12">
        <f t="shared" si="1"/>
        <v>122.1556886227545</v>
      </c>
      <c r="G12">
        <f t="shared" si="1"/>
        <v>122.1556886227545</v>
      </c>
      <c r="H12">
        <f t="shared" si="1"/>
        <v>122.1556886227545</v>
      </c>
      <c r="I12">
        <f t="shared" si="1"/>
        <v>122.1556886227545</v>
      </c>
      <c r="J12">
        <f t="shared" si="1"/>
        <v>201.19760479041918</v>
      </c>
      <c r="K12">
        <f t="shared" si="1"/>
        <v>201.19760479041918</v>
      </c>
      <c r="L12">
        <f t="shared" si="1"/>
        <v>280.23952095808386</v>
      </c>
      <c r="M12">
        <f t="shared" si="1"/>
        <v>280.23952095808386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280.23952095808386</v>
      </c>
      <c r="AD12">
        <f t="shared" si="1"/>
        <v>280.23952095808386</v>
      </c>
      <c r="AE12">
        <f t="shared" si="1"/>
        <v>201.19760479041918</v>
      </c>
      <c r="AF12">
        <f t="shared" si="1"/>
        <v>201.19760479041918</v>
      </c>
      <c r="AG12">
        <f t="shared" si="1"/>
        <v>122.1556886227545</v>
      </c>
      <c r="AH12">
        <f t="shared" si="1"/>
        <v>122.1556886227545</v>
      </c>
      <c r="AI12">
        <f t="shared" si="1"/>
        <v>122.1556886227545</v>
      </c>
      <c r="AJ12">
        <f t="shared" si="1"/>
        <v>122.1556886227545</v>
      </c>
      <c r="AK12">
        <f t="shared" si="1"/>
        <v>122.1556886227545</v>
      </c>
      <c r="AL12">
        <f t="shared" si="1"/>
        <v>122.1556886227545</v>
      </c>
      <c r="AM12">
        <f t="shared" si="1"/>
        <v>122.1556886227545</v>
      </c>
      <c r="AN12">
        <f t="shared" ref="AN12" si="2">AN3*$A12</f>
        <v>0</v>
      </c>
      <c r="AO12">
        <f>SUM(B12:AN12)</f>
        <v>9025.1497005988058</v>
      </c>
      <c r="AP12">
        <f>AO12/1000</f>
        <v>9.0251497005988064</v>
      </c>
      <c r="AQ12" s="34">
        <f>AP12*0.7</f>
        <v>6.3176047904191641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69.461077844311376</v>
      </c>
      <c r="D13">
        <f t="shared" si="1"/>
        <v>69.461077844311376</v>
      </c>
      <c r="E13">
        <f t="shared" si="1"/>
        <v>69.461077844311376</v>
      </c>
      <c r="F13">
        <f t="shared" si="1"/>
        <v>69.461077844311376</v>
      </c>
      <c r="G13">
        <f t="shared" si="1"/>
        <v>69.461077844311376</v>
      </c>
      <c r="H13">
        <f t="shared" si="1"/>
        <v>69.461077844311376</v>
      </c>
      <c r="I13">
        <f t="shared" si="1"/>
        <v>69.461077844311376</v>
      </c>
      <c r="J13">
        <f t="shared" si="1"/>
        <v>114.97005988023952</v>
      </c>
      <c r="K13">
        <f t="shared" si="1"/>
        <v>114.97005988023952</v>
      </c>
      <c r="L13">
        <f t="shared" si="1"/>
        <v>162.87425149700599</v>
      </c>
      <c r="M13">
        <f t="shared" si="1"/>
        <v>162.87425149700599</v>
      </c>
      <c r="N13">
        <f t="shared" si="1"/>
        <v>191.61676646706587</v>
      </c>
      <c r="O13">
        <f t="shared" si="1"/>
        <v>194.01197604790417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194.01197604790417</v>
      </c>
      <c r="AB13">
        <f t="shared" si="1"/>
        <v>191.61676646706587</v>
      </c>
      <c r="AC13">
        <f t="shared" si="1"/>
        <v>162.87425149700599</v>
      </c>
      <c r="AD13">
        <f t="shared" si="1"/>
        <v>162.87425149700599</v>
      </c>
      <c r="AE13">
        <f t="shared" si="1"/>
        <v>114.97005988023952</v>
      </c>
      <c r="AF13">
        <f t="shared" si="1"/>
        <v>114.97005988023952</v>
      </c>
      <c r="AG13">
        <f t="shared" si="1"/>
        <v>69.461077844311376</v>
      </c>
      <c r="AH13">
        <f t="shared" si="1"/>
        <v>69.461077844311376</v>
      </c>
      <c r="AI13">
        <f t="shared" si="1"/>
        <v>69.461077844311376</v>
      </c>
      <c r="AJ13">
        <f t="shared" si="1"/>
        <v>69.461077844311376</v>
      </c>
      <c r="AK13">
        <f t="shared" si="1"/>
        <v>69.461077844311376</v>
      </c>
      <c r="AL13">
        <f t="shared" si="1"/>
        <v>69.461077844311376</v>
      </c>
      <c r="AM13">
        <f t="shared" si="1"/>
        <v>69.461077844311376</v>
      </c>
      <c r="AN13">
        <f t="shared" ref="AN13" si="4">AN4*$A13</f>
        <v>0</v>
      </c>
      <c r="AO13">
        <f t="shared" ref="AO13:AO19" si="5">SUM(B13:AN13)</f>
        <v>5489.8203592814343</v>
      </c>
      <c r="AP13">
        <f t="shared" ref="AP13:AP19" si="6">AO13/1000</f>
        <v>5.4898203592814347</v>
      </c>
      <c r="AQ13" s="34">
        <f t="shared" ref="AQ13:AQ19" si="7">AP13*0.7</f>
        <v>3.8428742514970042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71.856287425149702</v>
      </c>
      <c r="D14">
        <f t="shared" si="1"/>
        <v>71.856287425149702</v>
      </c>
      <c r="E14">
        <f t="shared" si="1"/>
        <v>71.856287425149702</v>
      </c>
      <c r="F14">
        <f t="shared" si="1"/>
        <v>71.856287425149702</v>
      </c>
      <c r="G14">
        <f t="shared" si="1"/>
        <v>71.856287425149702</v>
      </c>
      <c r="H14">
        <f t="shared" si="1"/>
        <v>71.856287425149702</v>
      </c>
      <c r="I14">
        <f t="shared" si="1"/>
        <v>71.856287425149702</v>
      </c>
      <c r="J14">
        <f t="shared" si="1"/>
        <v>119.76047904191618</v>
      </c>
      <c r="K14">
        <f t="shared" si="1"/>
        <v>119.76047904191618</v>
      </c>
      <c r="L14">
        <f t="shared" si="1"/>
        <v>167.66467065868264</v>
      </c>
      <c r="M14">
        <f t="shared" si="1"/>
        <v>167.66467065868264</v>
      </c>
      <c r="N14">
        <f t="shared" si="1"/>
        <v>203.5928143712575</v>
      </c>
      <c r="O14">
        <f t="shared" si="1"/>
        <v>203.5928143712575</v>
      </c>
      <c r="P14">
        <f t="shared" si="1"/>
        <v>254.49101796407186</v>
      </c>
      <c r="Q14">
        <f t="shared" si="1"/>
        <v>254.49101796407186</v>
      </c>
      <c r="R14">
        <f t="shared" si="1"/>
        <v>296.40718562874252</v>
      </c>
      <c r="S14">
        <f t="shared" si="1"/>
        <v>296.40718562874252</v>
      </c>
      <c r="T14">
        <f t="shared" si="1"/>
        <v>296.40718562874252</v>
      </c>
      <c r="U14">
        <f t="shared" si="1"/>
        <v>296.40718562874252</v>
      </c>
      <c r="V14">
        <f t="shared" si="1"/>
        <v>296.40718562874252</v>
      </c>
      <c r="W14">
        <f t="shared" si="1"/>
        <v>296.40718562874252</v>
      </c>
      <c r="X14">
        <f t="shared" si="1"/>
        <v>296.40718562874252</v>
      </c>
      <c r="Y14">
        <f t="shared" si="1"/>
        <v>254.49101796407186</v>
      </c>
      <c r="Z14">
        <f t="shared" si="1"/>
        <v>254.49101796407186</v>
      </c>
      <c r="AA14">
        <f t="shared" si="1"/>
        <v>203.5928143712575</v>
      </c>
      <c r="AB14">
        <f t="shared" si="1"/>
        <v>203.5928143712575</v>
      </c>
      <c r="AC14">
        <f t="shared" si="1"/>
        <v>167.66467065868264</v>
      </c>
      <c r="AD14">
        <f t="shared" si="1"/>
        <v>167.66467065868264</v>
      </c>
      <c r="AE14">
        <f t="shared" si="1"/>
        <v>119.76047904191618</v>
      </c>
      <c r="AF14">
        <f t="shared" si="1"/>
        <v>119.76047904191618</v>
      </c>
      <c r="AG14">
        <f t="shared" si="1"/>
        <v>71.856287425149702</v>
      </c>
      <c r="AH14">
        <f t="shared" si="1"/>
        <v>71.856287425149702</v>
      </c>
      <c r="AI14">
        <f t="shared" si="1"/>
        <v>71.856287425149702</v>
      </c>
      <c r="AJ14">
        <f t="shared" si="1"/>
        <v>71.856287425149702</v>
      </c>
      <c r="AK14">
        <f t="shared" si="1"/>
        <v>71.856287425149702</v>
      </c>
      <c r="AL14">
        <f t="shared" si="1"/>
        <v>71.856287425149702</v>
      </c>
      <c r="AM14">
        <f t="shared" si="1"/>
        <v>71.856287425149702</v>
      </c>
      <c r="AN14">
        <f t="shared" ref="AN14" si="8">AN5*$A14</f>
        <v>0</v>
      </c>
      <c r="AO14">
        <f t="shared" si="5"/>
        <v>6062.8742514970018</v>
      </c>
      <c r="AP14">
        <f t="shared" si="6"/>
        <v>6.0628742514970018</v>
      </c>
      <c r="AQ14" s="34">
        <f t="shared" si="7"/>
        <v>4.2440119760479007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59.880239520958092</v>
      </c>
      <c r="D15">
        <f t="shared" si="1"/>
        <v>59.880239520958092</v>
      </c>
      <c r="E15">
        <f t="shared" si="1"/>
        <v>59.880239520958092</v>
      </c>
      <c r="F15">
        <f t="shared" si="1"/>
        <v>59.880239520958092</v>
      </c>
      <c r="G15">
        <f t="shared" si="1"/>
        <v>59.880239520958092</v>
      </c>
      <c r="H15">
        <f t="shared" si="1"/>
        <v>59.880239520958092</v>
      </c>
      <c r="I15">
        <f t="shared" si="1"/>
        <v>59.880239520958092</v>
      </c>
      <c r="J15">
        <f t="shared" si="1"/>
        <v>101.79640718562875</v>
      </c>
      <c r="K15">
        <f t="shared" si="1"/>
        <v>101.79640718562875</v>
      </c>
      <c r="L15">
        <f t="shared" si="1"/>
        <v>140.71856287425152</v>
      </c>
      <c r="M15">
        <f t="shared" si="1"/>
        <v>140.71856287425152</v>
      </c>
      <c r="N15">
        <f t="shared" si="1"/>
        <v>167.66467065868264</v>
      </c>
      <c r="O15">
        <f t="shared" si="1"/>
        <v>167.66467065868264</v>
      </c>
      <c r="P15">
        <f t="shared" si="1"/>
        <v>206.58682634730542</v>
      </c>
      <c r="Q15">
        <f t="shared" si="1"/>
        <v>206.58682634730542</v>
      </c>
      <c r="R15">
        <f t="shared" si="1"/>
        <v>245.50898203592814</v>
      </c>
      <c r="S15">
        <f t="shared" si="1"/>
        <v>245.50898203592814</v>
      </c>
      <c r="T15">
        <f t="shared" si="1"/>
        <v>245.50898203592814</v>
      </c>
      <c r="U15">
        <f t="shared" si="1"/>
        <v>245.50898203592814</v>
      </c>
      <c r="V15">
        <f t="shared" si="1"/>
        <v>245.50898203592814</v>
      </c>
      <c r="W15">
        <f t="shared" si="1"/>
        <v>245.50898203592814</v>
      </c>
      <c r="X15">
        <f t="shared" si="1"/>
        <v>245.50898203592814</v>
      </c>
      <c r="Y15">
        <f t="shared" si="1"/>
        <v>206.58682634730542</v>
      </c>
      <c r="Z15">
        <f t="shared" si="1"/>
        <v>206.58682634730542</v>
      </c>
      <c r="AA15">
        <f t="shared" si="1"/>
        <v>167.66467065868264</v>
      </c>
      <c r="AB15">
        <f t="shared" si="1"/>
        <v>167.66467065868264</v>
      </c>
      <c r="AC15">
        <f t="shared" si="1"/>
        <v>140.71856287425152</v>
      </c>
      <c r="AD15">
        <f t="shared" si="1"/>
        <v>140.71856287425152</v>
      </c>
      <c r="AE15">
        <f t="shared" si="1"/>
        <v>101.79640718562875</v>
      </c>
      <c r="AF15">
        <f t="shared" si="1"/>
        <v>101.79640718562875</v>
      </c>
      <c r="AG15">
        <f t="shared" si="1"/>
        <v>59.880239520958092</v>
      </c>
      <c r="AH15">
        <f t="shared" si="1"/>
        <v>59.880239520958092</v>
      </c>
      <c r="AI15">
        <f t="shared" si="1"/>
        <v>59.880239520958092</v>
      </c>
      <c r="AJ15">
        <f t="shared" si="1"/>
        <v>59.880239520958092</v>
      </c>
      <c r="AK15">
        <f t="shared" si="1"/>
        <v>59.880239520958092</v>
      </c>
      <c r="AL15">
        <f t="shared" si="1"/>
        <v>59.880239520958092</v>
      </c>
      <c r="AM15">
        <f t="shared" si="1"/>
        <v>59.880239520958092</v>
      </c>
      <c r="AN15">
        <f t="shared" ref="AN15" si="9">AN6*$A15</f>
        <v>0</v>
      </c>
      <c r="AO15">
        <f t="shared" si="5"/>
        <v>5023.9520958083804</v>
      </c>
      <c r="AP15">
        <f t="shared" si="6"/>
        <v>5.0239520958083803</v>
      </c>
      <c r="AQ15" s="34">
        <f t="shared" si="7"/>
        <v>3.516766467065866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47.904191616766468</v>
      </c>
      <c r="D16">
        <f t="shared" si="1"/>
        <v>47.904191616766468</v>
      </c>
      <c r="E16">
        <f t="shared" si="1"/>
        <v>47.904191616766468</v>
      </c>
      <c r="F16">
        <f t="shared" si="1"/>
        <v>47.904191616766468</v>
      </c>
      <c r="G16">
        <f t="shared" si="1"/>
        <v>47.904191616766468</v>
      </c>
      <c r="H16">
        <f t="shared" si="1"/>
        <v>47.904191616766468</v>
      </c>
      <c r="I16">
        <f t="shared" si="1"/>
        <v>47.904191616766468</v>
      </c>
      <c r="J16">
        <f t="shared" si="1"/>
        <v>77.844311377245518</v>
      </c>
      <c r="K16">
        <f t="shared" si="1"/>
        <v>77.844311377245518</v>
      </c>
      <c r="L16">
        <f t="shared" si="1"/>
        <v>110.77844311377245</v>
      </c>
      <c r="M16">
        <f t="shared" si="1"/>
        <v>110.77844311377245</v>
      </c>
      <c r="N16">
        <f t="shared" si="1"/>
        <v>131.73652694610777</v>
      </c>
      <c r="O16">
        <f t="shared" si="1"/>
        <v>131.73652694610777</v>
      </c>
      <c r="P16">
        <f t="shared" si="1"/>
        <v>164.67065868263472</v>
      </c>
      <c r="Q16">
        <f t="shared" si="1"/>
        <v>164.67065868263472</v>
      </c>
      <c r="R16">
        <f t="shared" si="1"/>
        <v>194.61077844311379</v>
      </c>
      <c r="S16">
        <f t="shared" si="1"/>
        <v>194.61077844311379</v>
      </c>
      <c r="T16">
        <f t="shared" si="1"/>
        <v>194.61077844311379</v>
      </c>
      <c r="U16">
        <f t="shared" si="1"/>
        <v>194.61077844311379</v>
      </c>
      <c r="V16">
        <f t="shared" si="1"/>
        <v>194.61077844311379</v>
      </c>
      <c r="W16">
        <f t="shared" si="1"/>
        <v>194.61077844311379</v>
      </c>
      <c r="X16">
        <f t="shared" si="1"/>
        <v>194.61077844311379</v>
      </c>
      <c r="Y16">
        <f t="shared" si="1"/>
        <v>164.67065868263472</v>
      </c>
      <c r="Z16">
        <f t="shared" si="1"/>
        <v>164.67065868263472</v>
      </c>
      <c r="AA16">
        <f t="shared" si="1"/>
        <v>131.73652694610777</v>
      </c>
      <c r="AB16">
        <f t="shared" si="1"/>
        <v>131.73652694610777</v>
      </c>
      <c r="AC16">
        <f t="shared" si="1"/>
        <v>110.77844311377245</v>
      </c>
      <c r="AD16">
        <f t="shared" si="1"/>
        <v>110.77844311377245</v>
      </c>
      <c r="AE16">
        <f t="shared" si="1"/>
        <v>77.844311377245518</v>
      </c>
      <c r="AF16">
        <f t="shared" si="1"/>
        <v>77.844311377245518</v>
      </c>
      <c r="AG16">
        <f t="shared" si="1"/>
        <v>47.904191616766468</v>
      </c>
      <c r="AH16">
        <f t="shared" si="1"/>
        <v>47.904191616766468</v>
      </c>
      <c r="AI16">
        <f t="shared" si="1"/>
        <v>47.904191616766468</v>
      </c>
      <c r="AJ16">
        <f t="shared" si="1"/>
        <v>47.904191616766468</v>
      </c>
      <c r="AK16">
        <f t="shared" si="1"/>
        <v>47.904191616766468</v>
      </c>
      <c r="AL16">
        <f t="shared" si="1"/>
        <v>47.904191616766468</v>
      </c>
      <c r="AM16">
        <f t="shared" si="1"/>
        <v>47.904191616766468</v>
      </c>
      <c r="AN16">
        <f t="shared" ref="AN16:AN17" si="10">AN7*$A16</f>
        <v>0</v>
      </c>
      <c r="AO16">
        <f t="shared" si="5"/>
        <v>3973.0538922155706</v>
      </c>
      <c r="AP16">
        <f t="shared" si="6"/>
        <v>3.9730538922155705</v>
      </c>
      <c r="AQ16" s="34">
        <f t="shared" si="7"/>
        <v>2.781137724550899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32.934131736526943</v>
      </c>
      <c r="D17">
        <f t="shared" si="11"/>
        <v>32.934131736526943</v>
      </c>
      <c r="E17">
        <f t="shared" si="11"/>
        <v>32.934131736526943</v>
      </c>
      <c r="F17">
        <f t="shared" si="11"/>
        <v>32.934131736526943</v>
      </c>
      <c r="G17">
        <f t="shared" si="11"/>
        <v>32.934131736526943</v>
      </c>
      <c r="H17">
        <f t="shared" si="11"/>
        <v>32.934131736526943</v>
      </c>
      <c r="I17">
        <f t="shared" si="11"/>
        <v>32.934131736526943</v>
      </c>
      <c r="J17">
        <f t="shared" si="11"/>
        <v>56.886227544910184</v>
      </c>
      <c r="K17">
        <f t="shared" si="11"/>
        <v>56.886227544910184</v>
      </c>
      <c r="L17">
        <f t="shared" si="11"/>
        <v>80.838323353293418</v>
      </c>
      <c r="M17">
        <f t="shared" si="11"/>
        <v>80.838323353293418</v>
      </c>
      <c r="N17">
        <f t="shared" si="11"/>
        <v>95.808383233532936</v>
      </c>
      <c r="O17">
        <f t="shared" si="11"/>
        <v>95.808383233532936</v>
      </c>
      <c r="P17">
        <f t="shared" si="11"/>
        <v>119.76047904191618</v>
      </c>
      <c r="Q17">
        <f t="shared" si="11"/>
        <v>119.76047904191618</v>
      </c>
      <c r="R17">
        <f t="shared" si="11"/>
        <v>140.71856287425152</v>
      </c>
      <c r="S17">
        <f t="shared" si="11"/>
        <v>140.71856287425152</v>
      </c>
      <c r="T17">
        <f t="shared" si="11"/>
        <v>140.71856287425152</v>
      </c>
      <c r="U17">
        <f t="shared" si="11"/>
        <v>140.71856287425152</v>
      </c>
      <c r="V17">
        <f t="shared" si="11"/>
        <v>140.71856287425152</v>
      </c>
      <c r="W17">
        <f t="shared" si="11"/>
        <v>140.71856287425152</v>
      </c>
      <c r="X17">
        <f t="shared" si="11"/>
        <v>140.71856287425152</v>
      </c>
      <c r="Y17">
        <f t="shared" si="11"/>
        <v>119.76047904191618</v>
      </c>
      <c r="Z17">
        <f t="shared" si="11"/>
        <v>119.76047904191618</v>
      </c>
      <c r="AA17">
        <f t="shared" si="11"/>
        <v>95.808383233532936</v>
      </c>
      <c r="AB17">
        <f t="shared" si="11"/>
        <v>95.808383233532936</v>
      </c>
      <c r="AC17">
        <f t="shared" si="11"/>
        <v>80.838323353293418</v>
      </c>
      <c r="AD17">
        <f t="shared" si="11"/>
        <v>80.838323353293418</v>
      </c>
      <c r="AE17">
        <f t="shared" si="11"/>
        <v>56.886227544910184</v>
      </c>
      <c r="AF17">
        <f t="shared" si="11"/>
        <v>56.886227544910184</v>
      </c>
      <c r="AG17">
        <f t="shared" si="11"/>
        <v>32.934131736526943</v>
      </c>
      <c r="AH17">
        <f t="shared" si="11"/>
        <v>32.934131736526943</v>
      </c>
      <c r="AI17">
        <f t="shared" si="11"/>
        <v>32.934131736526943</v>
      </c>
      <c r="AJ17">
        <f t="shared" si="11"/>
        <v>32.934131736526943</v>
      </c>
      <c r="AK17">
        <f t="shared" si="11"/>
        <v>32.934131736526943</v>
      </c>
      <c r="AL17">
        <f t="shared" si="11"/>
        <v>32.934131736526943</v>
      </c>
      <c r="AM17">
        <f t="shared" si="11"/>
        <v>32.934131736526943</v>
      </c>
      <c r="AN17">
        <f t="shared" si="10"/>
        <v>0</v>
      </c>
      <c r="AO17">
        <f t="shared" si="5"/>
        <v>2859.2814371257491</v>
      </c>
      <c r="AP17" s="70">
        <f t="shared" si="6"/>
        <v>2.8592814371257491</v>
      </c>
      <c r="AQ17" s="34">
        <f t="shared" si="7"/>
        <v>2.0014970059880244</v>
      </c>
    </row>
    <row r="18" spans="1:43" x14ac:dyDescent="0.2">
      <c r="A18">
        <f t="shared" si="3"/>
        <v>50</v>
      </c>
      <c r="B18">
        <f t="shared" si="0"/>
        <v>0</v>
      </c>
      <c r="C18">
        <f t="shared" ref="C18:AN18" si="12">C9*$A18</f>
        <v>23.952095808383234</v>
      </c>
      <c r="D18">
        <f t="shared" si="12"/>
        <v>23.952095808383234</v>
      </c>
      <c r="E18">
        <f t="shared" si="12"/>
        <v>23.952095808383234</v>
      </c>
      <c r="F18">
        <f t="shared" si="12"/>
        <v>23.952095808383234</v>
      </c>
      <c r="G18">
        <f t="shared" si="12"/>
        <v>23.952095808383234</v>
      </c>
      <c r="H18">
        <f t="shared" si="12"/>
        <v>23.952095808383234</v>
      </c>
      <c r="I18">
        <f t="shared" si="12"/>
        <v>23.952095808383234</v>
      </c>
      <c r="J18">
        <f t="shared" si="12"/>
        <v>38.922155688622759</v>
      </c>
      <c r="K18">
        <f t="shared" si="12"/>
        <v>38.922155688622759</v>
      </c>
      <c r="L18">
        <f t="shared" si="12"/>
        <v>56.886227544910184</v>
      </c>
      <c r="M18">
        <f t="shared" si="12"/>
        <v>56.886227544910184</v>
      </c>
      <c r="N18">
        <f t="shared" si="12"/>
        <v>65.868263473053887</v>
      </c>
      <c r="O18">
        <f t="shared" si="12"/>
        <v>65.868263473053887</v>
      </c>
      <c r="P18">
        <f t="shared" si="12"/>
        <v>83.832335329341319</v>
      </c>
      <c r="Q18">
        <f t="shared" si="12"/>
        <v>83.832335329341319</v>
      </c>
      <c r="R18">
        <f t="shared" si="12"/>
        <v>95.808383233532936</v>
      </c>
      <c r="S18">
        <f t="shared" si="12"/>
        <v>95.808383233532936</v>
      </c>
      <c r="T18">
        <f t="shared" si="12"/>
        <v>95.808383233532936</v>
      </c>
      <c r="U18">
        <f t="shared" si="12"/>
        <v>95.808383233532936</v>
      </c>
      <c r="V18">
        <f t="shared" si="12"/>
        <v>95.808383233532936</v>
      </c>
      <c r="W18">
        <f t="shared" si="12"/>
        <v>95.808383233532936</v>
      </c>
      <c r="X18">
        <f t="shared" si="12"/>
        <v>95.808383233532936</v>
      </c>
      <c r="Y18">
        <f t="shared" si="12"/>
        <v>83.832335329341319</v>
      </c>
      <c r="Z18">
        <f t="shared" si="12"/>
        <v>83.832335329341319</v>
      </c>
      <c r="AA18">
        <f t="shared" si="12"/>
        <v>65.868263473053887</v>
      </c>
      <c r="AB18">
        <f t="shared" si="12"/>
        <v>65.868263473053887</v>
      </c>
      <c r="AC18">
        <f t="shared" si="12"/>
        <v>56.886227544910184</v>
      </c>
      <c r="AD18">
        <f t="shared" si="12"/>
        <v>56.886227544910184</v>
      </c>
      <c r="AE18">
        <f t="shared" si="12"/>
        <v>38.922155688622759</v>
      </c>
      <c r="AF18">
        <f t="shared" si="12"/>
        <v>38.922155688622759</v>
      </c>
      <c r="AG18">
        <f t="shared" si="12"/>
        <v>23.952095808383234</v>
      </c>
      <c r="AH18">
        <f t="shared" si="12"/>
        <v>23.952095808383234</v>
      </c>
      <c r="AI18">
        <f t="shared" si="12"/>
        <v>23.952095808383234</v>
      </c>
      <c r="AJ18">
        <f t="shared" si="12"/>
        <v>23.952095808383234</v>
      </c>
      <c r="AK18">
        <f t="shared" si="12"/>
        <v>23.952095808383234</v>
      </c>
      <c r="AL18">
        <f t="shared" si="12"/>
        <v>23.952095808383234</v>
      </c>
      <c r="AM18">
        <f t="shared" si="12"/>
        <v>23.952095808383234</v>
      </c>
      <c r="AN18">
        <f t="shared" si="12"/>
        <v>0</v>
      </c>
      <c r="AO18">
        <f t="shared" si="5"/>
        <v>1988.0239520958087</v>
      </c>
      <c r="AP18">
        <f t="shared" si="6"/>
        <v>1.9880239520958087</v>
      </c>
      <c r="AQ18" s="34">
        <f t="shared" si="7"/>
        <v>1.391616766467066</v>
      </c>
    </row>
    <row r="19" spans="1:43" x14ac:dyDescent="0.2">
      <c r="A19">
        <f t="shared" si="3"/>
        <v>60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">
      <c r="AO20">
        <f>SUM(AO12:AO19)</f>
        <v>34422.155688622755</v>
      </c>
      <c r="AQ20" s="34">
        <f>SUM(AQ12:AQ19)</f>
        <v>24.095508982035927</v>
      </c>
    </row>
    <row r="21" spans="1:43" x14ac:dyDescent="0.2">
      <c r="B21" s="39">
        <f>B12/1000</f>
        <v>0</v>
      </c>
      <c r="C21" s="39">
        <f t="shared" ref="C21:AN21" si="15">C12/1000</f>
        <v>0.1221556886227545</v>
      </c>
      <c r="D21" s="39">
        <f t="shared" si="15"/>
        <v>0.1221556886227545</v>
      </c>
      <c r="E21" s="39">
        <f t="shared" si="15"/>
        <v>0.1221556886227545</v>
      </c>
      <c r="F21" s="39">
        <f t="shared" si="15"/>
        <v>0.1221556886227545</v>
      </c>
      <c r="G21" s="39">
        <f t="shared" si="15"/>
        <v>0.1221556886227545</v>
      </c>
      <c r="H21" s="39">
        <f t="shared" si="15"/>
        <v>0.1221556886227545</v>
      </c>
      <c r="I21" s="39">
        <f t="shared" si="15"/>
        <v>0.1221556886227545</v>
      </c>
      <c r="J21" s="39">
        <f t="shared" si="15"/>
        <v>0.20119760479041918</v>
      </c>
      <c r="K21" s="39">
        <f t="shared" si="15"/>
        <v>0.20119760479041918</v>
      </c>
      <c r="L21" s="39">
        <f t="shared" si="15"/>
        <v>0.28023952095808385</v>
      </c>
      <c r="M21" s="39">
        <f t="shared" si="15"/>
        <v>0.28023952095808385</v>
      </c>
      <c r="N21" s="39">
        <f t="shared" si="15"/>
        <v>0.35928143712574856</v>
      </c>
      <c r="O21" s="39">
        <f t="shared" si="15"/>
        <v>0.35928143712574856</v>
      </c>
      <c r="P21" s="39">
        <f t="shared" si="15"/>
        <v>0.35928143712574856</v>
      </c>
      <c r="Q21" s="39">
        <f t="shared" si="15"/>
        <v>0.35928143712574856</v>
      </c>
      <c r="R21" s="39">
        <f t="shared" si="15"/>
        <v>0.35928143712574856</v>
      </c>
      <c r="S21" s="39">
        <f t="shared" si="15"/>
        <v>0.35928143712574856</v>
      </c>
      <c r="T21" s="39">
        <f t="shared" si="15"/>
        <v>0.35928143712574856</v>
      </c>
      <c r="U21" s="39">
        <f t="shared" si="15"/>
        <v>0.35928143712574856</v>
      </c>
      <c r="V21" s="39">
        <f t="shared" si="15"/>
        <v>0.35928143712574856</v>
      </c>
      <c r="W21" s="39">
        <f t="shared" si="15"/>
        <v>0.35928143712574856</v>
      </c>
      <c r="X21" s="39">
        <f t="shared" si="15"/>
        <v>0.35928143712574856</v>
      </c>
      <c r="Y21" s="39">
        <f t="shared" si="15"/>
        <v>0.35928143712574856</v>
      </c>
      <c r="Z21" s="39">
        <f t="shared" si="15"/>
        <v>0.35928143712574856</v>
      </c>
      <c r="AA21" s="39">
        <f t="shared" si="15"/>
        <v>0.35928143712574856</v>
      </c>
      <c r="AB21" s="39">
        <f t="shared" si="15"/>
        <v>0.35928143712574856</v>
      </c>
      <c r="AC21" s="39">
        <f t="shared" si="15"/>
        <v>0.28023952095808385</v>
      </c>
      <c r="AD21" s="39">
        <f t="shared" si="15"/>
        <v>0.28023952095808385</v>
      </c>
      <c r="AE21" s="39">
        <f t="shared" si="15"/>
        <v>0.20119760479041918</v>
      </c>
      <c r="AF21" s="39">
        <f t="shared" si="15"/>
        <v>0.20119760479041918</v>
      </c>
      <c r="AG21" s="39">
        <f t="shared" si="15"/>
        <v>0.1221556886227545</v>
      </c>
      <c r="AH21" s="39">
        <f t="shared" si="15"/>
        <v>0.1221556886227545</v>
      </c>
      <c r="AI21" s="39">
        <f t="shared" si="15"/>
        <v>0.1221556886227545</v>
      </c>
      <c r="AJ21" s="39">
        <f t="shared" si="15"/>
        <v>0.1221556886227545</v>
      </c>
      <c r="AK21" s="39">
        <f t="shared" si="15"/>
        <v>0.1221556886227545</v>
      </c>
      <c r="AL21" s="39">
        <f t="shared" si="15"/>
        <v>0.1221556886227545</v>
      </c>
      <c r="AM21" s="39">
        <f t="shared" si="15"/>
        <v>0.1221556886227545</v>
      </c>
      <c r="AN21" s="39">
        <f t="shared" si="15"/>
        <v>0</v>
      </c>
      <c r="AO21" s="34">
        <f>AO20/1000</f>
        <v>34.422155688622759</v>
      </c>
    </row>
    <row r="22" spans="1:43" x14ac:dyDescent="0.2">
      <c r="B22" s="39">
        <f t="shared" ref="B22:AN22" si="16">B13/1000</f>
        <v>0</v>
      </c>
      <c r="C22" s="39">
        <f t="shared" si="16"/>
        <v>6.9461077844311381E-2</v>
      </c>
      <c r="D22" s="39">
        <f t="shared" si="16"/>
        <v>6.9461077844311381E-2</v>
      </c>
      <c r="E22" s="39">
        <f t="shared" si="16"/>
        <v>6.9461077844311381E-2</v>
      </c>
      <c r="F22" s="39">
        <f t="shared" si="16"/>
        <v>6.9461077844311381E-2</v>
      </c>
      <c r="G22" s="39">
        <f t="shared" si="16"/>
        <v>6.9461077844311381E-2</v>
      </c>
      <c r="H22" s="39">
        <f t="shared" si="16"/>
        <v>6.9461077844311381E-2</v>
      </c>
      <c r="I22" s="39">
        <f t="shared" si="16"/>
        <v>6.9461077844311381E-2</v>
      </c>
      <c r="J22" s="39">
        <f t="shared" si="16"/>
        <v>0.11497005988023952</v>
      </c>
      <c r="K22" s="39">
        <f t="shared" si="16"/>
        <v>0.11497005988023952</v>
      </c>
      <c r="L22" s="39">
        <f t="shared" si="16"/>
        <v>0.16287425149700599</v>
      </c>
      <c r="M22" s="39">
        <f t="shared" si="16"/>
        <v>0.16287425149700599</v>
      </c>
      <c r="N22" s="39">
        <f t="shared" si="16"/>
        <v>0.19161676646706588</v>
      </c>
      <c r="O22" s="39">
        <f t="shared" si="16"/>
        <v>0.19401197604790418</v>
      </c>
      <c r="P22" s="39">
        <f t="shared" si="16"/>
        <v>0.23952095808383234</v>
      </c>
      <c r="Q22" s="39">
        <f t="shared" si="16"/>
        <v>0.23952095808383234</v>
      </c>
      <c r="R22" s="39">
        <f t="shared" si="16"/>
        <v>0.23952095808383234</v>
      </c>
      <c r="S22" s="39">
        <f t="shared" si="16"/>
        <v>0.23952095808383234</v>
      </c>
      <c r="T22" s="39">
        <f t="shared" si="16"/>
        <v>0.23952095808383234</v>
      </c>
      <c r="U22" s="39">
        <f t="shared" si="16"/>
        <v>0.23952095808383234</v>
      </c>
      <c r="V22" s="39">
        <f t="shared" si="16"/>
        <v>0.23952095808383234</v>
      </c>
      <c r="W22" s="39">
        <f t="shared" si="16"/>
        <v>0.23952095808383234</v>
      </c>
      <c r="X22" s="39">
        <f t="shared" si="16"/>
        <v>0.23952095808383234</v>
      </c>
      <c r="Y22" s="39">
        <f t="shared" si="16"/>
        <v>0.23952095808383234</v>
      </c>
      <c r="Z22" s="39">
        <f t="shared" si="16"/>
        <v>0.23952095808383234</v>
      </c>
      <c r="AA22" s="39">
        <f t="shared" si="16"/>
        <v>0.19401197604790418</v>
      </c>
      <c r="AB22" s="39">
        <f t="shared" si="16"/>
        <v>0.19161676646706588</v>
      </c>
      <c r="AC22" s="39">
        <f t="shared" si="16"/>
        <v>0.16287425149700599</v>
      </c>
      <c r="AD22" s="39">
        <f t="shared" si="16"/>
        <v>0.16287425149700599</v>
      </c>
      <c r="AE22" s="39">
        <f t="shared" si="16"/>
        <v>0.11497005988023952</v>
      </c>
      <c r="AF22" s="39">
        <f t="shared" si="16"/>
        <v>0.11497005988023952</v>
      </c>
      <c r="AG22" s="39">
        <f t="shared" si="16"/>
        <v>6.9461077844311381E-2</v>
      </c>
      <c r="AH22" s="39">
        <f t="shared" si="16"/>
        <v>6.9461077844311381E-2</v>
      </c>
      <c r="AI22" s="39">
        <f t="shared" si="16"/>
        <v>6.9461077844311381E-2</v>
      </c>
      <c r="AJ22" s="39">
        <f t="shared" si="16"/>
        <v>6.9461077844311381E-2</v>
      </c>
      <c r="AK22" s="39">
        <f t="shared" si="16"/>
        <v>6.9461077844311381E-2</v>
      </c>
      <c r="AL22" s="39">
        <f t="shared" si="16"/>
        <v>6.9461077844311381E-2</v>
      </c>
      <c r="AM22" s="39">
        <f t="shared" si="16"/>
        <v>6.9461077844311381E-2</v>
      </c>
      <c r="AN22" s="39">
        <f t="shared" si="16"/>
        <v>0</v>
      </c>
    </row>
    <row r="23" spans="1:43" x14ac:dyDescent="0.2">
      <c r="B23" s="39">
        <f t="shared" ref="B23:AN23" si="17">B14/1000</f>
        <v>0</v>
      </c>
      <c r="C23" s="39">
        <f t="shared" si="17"/>
        <v>7.1856287425149698E-2</v>
      </c>
      <c r="D23" s="39">
        <f t="shared" si="17"/>
        <v>7.1856287425149698E-2</v>
      </c>
      <c r="E23" s="39">
        <f t="shared" si="17"/>
        <v>7.1856287425149698E-2</v>
      </c>
      <c r="F23" s="39">
        <f t="shared" si="17"/>
        <v>7.1856287425149698E-2</v>
      </c>
      <c r="G23" s="39">
        <f t="shared" si="17"/>
        <v>7.1856287425149698E-2</v>
      </c>
      <c r="H23" s="39">
        <f t="shared" si="17"/>
        <v>7.1856287425149698E-2</v>
      </c>
      <c r="I23" s="39">
        <f t="shared" si="17"/>
        <v>7.1856287425149698E-2</v>
      </c>
      <c r="J23" s="39">
        <f t="shared" si="17"/>
        <v>0.11976047904191618</v>
      </c>
      <c r="K23" s="39">
        <f t="shared" si="17"/>
        <v>0.11976047904191618</v>
      </c>
      <c r="L23" s="39">
        <f t="shared" si="17"/>
        <v>0.16766467065868265</v>
      </c>
      <c r="M23" s="39">
        <f t="shared" si="17"/>
        <v>0.16766467065868265</v>
      </c>
      <c r="N23" s="39">
        <f t="shared" si="17"/>
        <v>0.20359281437125751</v>
      </c>
      <c r="O23" s="39">
        <f t="shared" si="17"/>
        <v>0.20359281437125751</v>
      </c>
      <c r="P23" s="39">
        <f t="shared" si="17"/>
        <v>0.25449101796407186</v>
      </c>
      <c r="Q23" s="39">
        <f t="shared" si="17"/>
        <v>0.25449101796407186</v>
      </c>
      <c r="R23" s="39">
        <f t="shared" si="17"/>
        <v>0.29640718562874252</v>
      </c>
      <c r="S23" s="39">
        <f t="shared" si="17"/>
        <v>0.29640718562874252</v>
      </c>
      <c r="T23" s="39">
        <f t="shared" si="17"/>
        <v>0.29640718562874252</v>
      </c>
      <c r="U23" s="39">
        <f t="shared" si="17"/>
        <v>0.29640718562874252</v>
      </c>
      <c r="V23" s="39">
        <f t="shared" si="17"/>
        <v>0.29640718562874252</v>
      </c>
      <c r="W23" s="39">
        <f t="shared" si="17"/>
        <v>0.29640718562874252</v>
      </c>
      <c r="X23" s="39">
        <f t="shared" si="17"/>
        <v>0.29640718562874252</v>
      </c>
      <c r="Y23" s="39">
        <f t="shared" si="17"/>
        <v>0.25449101796407186</v>
      </c>
      <c r="Z23" s="39">
        <f t="shared" si="17"/>
        <v>0.25449101796407186</v>
      </c>
      <c r="AA23" s="39">
        <f t="shared" si="17"/>
        <v>0.20359281437125751</v>
      </c>
      <c r="AB23" s="39">
        <f t="shared" si="17"/>
        <v>0.20359281437125751</v>
      </c>
      <c r="AC23" s="39">
        <f t="shared" si="17"/>
        <v>0.16766467065868265</v>
      </c>
      <c r="AD23" s="39">
        <f t="shared" si="17"/>
        <v>0.16766467065868265</v>
      </c>
      <c r="AE23" s="39">
        <f t="shared" si="17"/>
        <v>0.11976047904191618</v>
      </c>
      <c r="AF23" s="39">
        <f t="shared" si="17"/>
        <v>0.11976047904191618</v>
      </c>
      <c r="AG23" s="39">
        <f t="shared" si="17"/>
        <v>7.1856287425149698E-2</v>
      </c>
      <c r="AH23" s="39">
        <f t="shared" si="17"/>
        <v>7.1856287425149698E-2</v>
      </c>
      <c r="AI23" s="39">
        <f t="shared" si="17"/>
        <v>7.1856287425149698E-2</v>
      </c>
      <c r="AJ23" s="39">
        <f t="shared" si="17"/>
        <v>7.1856287425149698E-2</v>
      </c>
      <c r="AK23" s="39">
        <f t="shared" si="17"/>
        <v>7.1856287425149698E-2</v>
      </c>
      <c r="AL23" s="39">
        <f t="shared" si="17"/>
        <v>7.1856287425149698E-2</v>
      </c>
      <c r="AM23" s="39">
        <f t="shared" si="17"/>
        <v>7.1856287425149698E-2</v>
      </c>
      <c r="AN23" s="39">
        <f t="shared" si="17"/>
        <v>0</v>
      </c>
      <c r="AO23" s="35"/>
    </row>
    <row r="24" spans="1:43" x14ac:dyDescent="0.2">
      <c r="B24" s="39">
        <f t="shared" ref="B24:AN24" si="18">B15/1000</f>
        <v>0</v>
      </c>
      <c r="C24" s="39">
        <f t="shared" si="18"/>
        <v>5.9880239520958091E-2</v>
      </c>
      <c r="D24" s="39">
        <f t="shared" si="18"/>
        <v>5.9880239520958091E-2</v>
      </c>
      <c r="E24" s="39">
        <f t="shared" si="18"/>
        <v>5.9880239520958091E-2</v>
      </c>
      <c r="F24" s="39">
        <f t="shared" si="18"/>
        <v>5.9880239520958091E-2</v>
      </c>
      <c r="G24" s="39">
        <f t="shared" si="18"/>
        <v>5.9880239520958091E-2</v>
      </c>
      <c r="H24" s="39">
        <f t="shared" si="18"/>
        <v>5.9880239520958091E-2</v>
      </c>
      <c r="I24" s="39">
        <f t="shared" si="18"/>
        <v>5.9880239520958091E-2</v>
      </c>
      <c r="J24" s="39">
        <f t="shared" si="18"/>
        <v>0.10179640718562875</v>
      </c>
      <c r="K24" s="39">
        <f t="shared" si="18"/>
        <v>0.10179640718562875</v>
      </c>
      <c r="L24" s="39">
        <f t="shared" si="18"/>
        <v>0.14071856287425152</v>
      </c>
      <c r="M24" s="39">
        <f t="shared" si="18"/>
        <v>0.14071856287425152</v>
      </c>
      <c r="N24" s="39">
        <f t="shared" si="18"/>
        <v>0.16766467065868265</v>
      </c>
      <c r="O24" s="39">
        <f t="shared" si="18"/>
        <v>0.16766467065868265</v>
      </c>
      <c r="P24" s="39">
        <f t="shared" si="18"/>
        <v>0.20658682634730541</v>
      </c>
      <c r="Q24" s="39">
        <f t="shared" si="18"/>
        <v>0.20658682634730541</v>
      </c>
      <c r="R24" s="39">
        <f t="shared" si="18"/>
        <v>0.24550898203592814</v>
      </c>
      <c r="S24" s="39">
        <f t="shared" si="18"/>
        <v>0.24550898203592814</v>
      </c>
      <c r="T24" s="39">
        <f t="shared" si="18"/>
        <v>0.24550898203592814</v>
      </c>
      <c r="U24" s="39">
        <f t="shared" si="18"/>
        <v>0.24550898203592814</v>
      </c>
      <c r="V24" s="39">
        <f t="shared" si="18"/>
        <v>0.24550898203592814</v>
      </c>
      <c r="W24" s="39">
        <f t="shared" si="18"/>
        <v>0.24550898203592814</v>
      </c>
      <c r="X24" s="39">
        <f t="shared" si="18"/>
        <v>0.24550898203592814</v>
      </c>
      <c r="Y24" s="39">
        <f t="shared" si="18"/>
        <v>0.20658682634730541</v>
      </c>
      <c r="Z24" s="39">
        <f t="shared" si="18"/>
        <v>0.20658682634730541</v>
      </c>
      <c r="AA24" s="39">
        <f t="shared" si="18"/>
        <v>0.16766467065868265</v>
      </c>
      <c r="AB24" s="39">
        <f t="shared" si="18"/>
        <v>0.16766467065868265</v>
      </c>
      <c r="AC24" s="39">
        <f t="shared" si="18"/>
        <v>0.14071856287425152</v>
      </c>
      <c r="AD24" s="39">
        <f t="shared" si="18"/>
        <v>0.14071856287425152</v>
      </c>
      <c r="AE24" s="39">
        <f t="shared" si="18"/>
        <v>0.10179640718562875</v>
      </c>
      <c r="AF24" s="39">
        <f t="shared" si="18"/>
        <v>0.10179640718562875</v>
      </c>
      <c r="AG24" s="39">
        <f t="shared" si="18"/>
        <v>5.9880239520958091E-2</v>
      </c>
      <c r="AH24" s="39">
        <f t="shared" si="18"/>
        <v>5.9880239520958091E-2</v>
      </c>
      <c r="AI24" s="39">
        <f t="shared" si="18"/>
        <v>5.9880239520958091E-2</v>
      </c>
      <c r="AJ24" s="39">
        <f t="shared" si="18"/>
        <v>5.9880239520958091E-2</v>
      </c>
      <c r="AK24" s="39">
        <f t="shared" si="18"/>
        <v>5.9880239520958091E-2</v>
      </c>
      <c r="AL24" s="39">
        <f t="shared" si="18"/>
        <v>5.9880239520958091E-2</v>
      </c>
      <c r="AM24" s="39">
        <f t="shared" si="18"/>
        <v>5.9880239520958091E-2</v>
      </c>
      <c r="AN24" s="39">
        <f t="shared" si="18"/>
        <v>0</v>
      </c>
    </row>
    <row r="25" spans="1:43" x14ac:dyDescent="0.2">
      <c r="B25" s="39">
        <f t="shared" ref="B25:AN25" si="19">B16/1000</f>
        <v>0</v>
      </c>
      <c r="C25" s="39">
        <f t="shared" si="19"/>
        <v>4.790419161676647E-2</v>
      </c>
      <c r="D25" s="39">
        <f t="shared" si="19"/>
        <v>4.790419161676647E-2</v>
      </c>
      <c r="E25" s="39">
        <f t="shared" si="19"/>
        <v>4.790419161676647E-2</v>
      </c>
      <c r="F25" s="39">
        <f t="shared" si="19"/>
        <v>4.790419161676647E-2</v>
      </c>
      <c r="G25" s="39">
        <f t="shared" si="19"/>
        <v>4.790419161676647E-2</v>
      </c>
      <c r="H25" s="39">
        <f t="shared" si="19"/>
        <v>4.790419161676647E-2</v>
      </c>
      <c r="I25" s="39">
        <f t="shared" si="19"/>
        <v>4.790419161676647E-2</v>
      </c>
      <c r="J25" s="39">
        <f t="shared" si="19"/>
        <v>7.7844311377245512E-2</v>
      </c>
      <c r="K25" s="39">
        <f t="shared" si="19"/>
        <v>7.7844311377245512E-2</v>
      </c>
      <c r="L25" s="39">
        <f t="shared" si="19"/>
        <v>0.11077844311377245</v>
      </c>
      <c r="M25" s="39">
        <f t="shared" si="19"/>
        <v>0.11077844311377245</v>
      </c>
      <c r="N25" s="39">
        <f t="shared" si="19"/>
        <v>0.13173652694610777</v>
      </c>
      <c r="O25" s="39">
        <f t="shared" si="19"/>
        <v>0.13173652694610777</v>
      </c>
      <c r="P25" s="39">
        <f t="shared" si="19"/>
        <v>0.16467065868263472</v>
      </c>
      <c r="Q25" s="39">
        <f t="shared" si="19"/>
        <v>0.16467065868263472</v>
      </c>
      <c r="R25" s="39">
        <f t="shared" si="19"/>
        <v>0.19461077844311378</v>
      </c>
      <c r="S25" s="39">
        <f t="shared" si="19"/>
        <v>0.19461077844311378</v>
      </c>
      <c r="T25" s="39">
        <f t="shared" si="19"/>
        <v>0.19461077844311378</v>
      </c>
      <c r="U25" s="39">
        <f t="shared" si="19"/>
        <v>0.19461077844311378</v>
      </c>
      <c r="V25" s="39">
        <f t="shared" si="19"/>
        <v>0.19461077844311378</v>
      </c>
      <c r="W25" s="39">
        <f t="shared" si="19"/>
        <v>0.19461077844311378</v>
      </c>
      <c r="X25" s="39">
        <f t="shared" si="19"/>
        <v>0.19461077844311378</v>
      </c>
      <c r="Y25" s="39">
        <f t="shared" si="19"/>
        <v>0.16467065868263472</v>
      </c>
      <c r="Z25" s="39">
        <f t="shared" si="19"/>
        <v>0.16467065868263472</v>
      </c>
      <c r="AA25" s="39">
        <f t="shared" si="19"/>
        <v>0.13173652694610777</v>
      </c>
      <c r="AB25" s="39">
        <f t="shared" si="19"/>
        <v>0.13173652694610777</v>
      </c>
      <c r="AC25" s="39">
        <f t="shared" si="19"/>
        <v>0.11077844311377245</v>
      </c>
      <c r="AD25" s="39">
        <f t="shared" si="19"/>
        <v>0.11077844311377245</v>
      </c>
      <c r="AE25" s="39">
        <f t="shared" si="19"/>
        <v>7.7844311377245512E-2</v>
      </c>
      <c r="AF25" s="39">
        <f t="shared" si="19"/>
        <v>7.7844311377245512E-2</v>
      </c>
      <c r="AG25" s="39">
        <f t="shared" si="19"/>
        <v>4.790419161676647E-2</v>
      </c>
      <c r="AH25" s="39">
        <f t="shared" si="19"/>
        <v>4.790419161676647E-2</v>
      </c>
      <c r="AI25" s="39">
        <f t="shared" si="19"/>
        <v>4.790419161676647E-2</v>
      </c>
      <c r="AJ25" s="39">
        <f t="shared" si="19"/>
        <v>4.790419161676647E-2</v>
      </c>
      <c r="AK25" s="39">
        <f t="shared" si="19"/>
        <v>4.790419161676647E-2</v>
      </c>
      <c r="AL25" s="39">
        <f t="shared" si="19"/>
        <v>4.790419161676647E-2</v>
      </c>
      <c r="AM25" s="39">
        <f t="shared" si="19"/>
        <v>4.790419161676647E-2</v>
      </c>
      <c r="AN25" s="39">
        <f t="shared" si="19"/>
        <v>0</v>
      </c>
    </row>
    <row r="26" spans="1:43" x14ac:dyDescent="0.2">
      <c r="B26" s="39">
        <f t="shared" ref="B26:AN26" si="20">B17/1000</f>
        <v>0</v>
      </c>
      <c r="C26" s="39">
        <f t="shared" si="20"/>
        <v>3.2934131736526942E-2</v>
      </c>
      <c r="D26" s="39">
        <f t="shared" si="20"/>
        <v>3.2934131736526942E-2</v>
      </c>
      <c r="E26" s="39">
        <f t="shared" si="20"/>
        <v>3.2934131736526942E-2</v>
      </c>
      <c r="F26" s="39">
        <f t="shared" si="20"/>
        <v>3.2934131736526942E-2</v>
      </c>
      <c r="G26" s="39">
        <f t="shared" si="20"/>
        <v>3.2934131736526942E-2</v>
      </c>
      <c r="H26" s="39">
        <f t="shared" si="20"/>
        <v>3.2934131736526942E-2</v>
      </c>
      <c r="I26" s="39">
        <f t="shared" si="20"/>
        <v>3.2934131736526942E-2</v>
      </c>
      <c r="J26" s="39">
        <f t="shared" si="20"/>
        <v>5.6886227544910184E-2</v>
      </c>
      <c r="K26" s="39">
        <f t="shared" si="20"/>
        <v>5.6886227544910184E-2</v>
      </c>
      <c r="L26" s="39">
        <f t="shared" si="20"/>
        <v>8.0838323353293412E-2</v>
      </c>
      <c r="M26" s="39">
        <f t="shared" si="20"/>
        <v>8.0838323353293412E-2</v>
      </c>
      <c r="N26" s="39">
        <f t="shared" si="20"/>
        <v>9.580838323353294E-2</v>
      </c>
      <c r="O26" s="39">
        <f t="shared" si="20"/>
        <v>9.580838323353294E-2</v>
      </c>
      <c r="P26" s="39">
        <f t="shared" si="20"/>
        <v>0.11976047904191618</v>
      </c>
      <c r="Q26" s="39">
        <f t="shared" si="20"/>
        <v>0.11976047904191618</v>
      </c>
      <c r="R26" s="39">
        <f t="shared" si="20"/>
        <v>0.14071856287425152</v>
      </c>
      <c r="S26" s="39">
        <f t="shared" si="20"/>
        <v>0.14071856287425152</v>
      </c>
      <c r="T26" s="39">
        <f t="shared" si="20"/>
        <v>0.14071856287425152</v>
      </c>
      <c r="U26" s="39">
        <f t="shared" si="20"/>
        <v>0.14071856287425152</v>
      </c>
      <c r="V26" s="39">
        <f t="shared" si="20"/>
        <v>0.14071856287425152</v>
      </c>
      <c r="W26" s="39">
        <f t="shared" si="20"/>
        <v>0.14071856287425152</v>
      </c>
      <c r="X26" s="39">
        <f t="shared" si="20"/>
        <v>0.14071856287425152</v>
      </c>
      <c r="Y26" s="39">
        <f t="shared" si="20"/>
        <v>0.11976047904191618</v>
      </c>
      <c r="Z26" s="39">
        <f t="shared" si="20"/>
        <v>0.11976047904191618</v>
      </c>
      <c r="AA26" s="39">
        <f t="shared" si="20"/>
        <v>9.580838323353294E-2</v>
      </c>
      <c r="AB26" s="39">
        <f t="shared" si="20"/>
        <v>9.580838323353294E-2</v>
      </c>
      <c r="AC26" s="39">
        <f t="shared" si="20"/>
        <v>8.0838323353293412E-2</v>
      </c>
      <c r="AD26" s="39">
        <f t="shared" si="20"/>
        <v>8.0838323353293412E-2</v>
      </c>
      <c r="AE26" s="39">
        <f t="shared" si="20"/>
        <v>5.6886227544910184E-2</v>
      </c>
      <c r="AF26" s="39">
        <f t="shared" si="20"/>
        <v>5.6886227544910184E-2</v>
      </c>
      <c r="AG26" s="39">
        <f t="shared" si="20"/>
        <v>3.2934131736526942E-2</v>
      </c>
      <c r="AH26" s="39">
        <f t="shared" si="20"/>
        <v>3.2934131736526942E-2</v>
      </c>
      <c r="AI26" s="39">
        <f t="shared" si="20"/>
        <v>3.2934131736526942E-2</v>
      </c>
      <c r="AJ26" s="39">
        <f t="shared" si="20"/>
        <v>3.2934131736526942E-2</v>
      </c>
      <c r="AK26" s="39">
        <f t="shared" si="20"/>
        <v>3.2934131736526942E-2</v>
      </c>
      <c r="AL26" s="39">
        <f t="shared" si="20"/>
        <v>3.2934131736526942E-2</v>
      </c>
      <c r="AM26" s="39">
        <f t="shared" si="20"/>
        <v>3.2934131736526942E-2</v>
      </c>
      <c r="AN26" s="39">
        <f t="shared" si="20"/>
        <v>0</v>
      </c>
      <c r="AO26" s="34">
        <f>AO21*0.7</f>
        <v>24.095508982035931</v>
      </c>
    </row>
    <row r="27" spans="1:43" x14ac:dyDescent="0.2">
      <c r="B27" s="39">
        <f t="shared" ref="B27:AN27" si="21">B18/1000</f>
        <v>0</v>
      </c>
      <c r="C27" s="39">
        <f t="shared" si="21"/>
        <v>2.3952095808383235E-2</v>
      </c>
      <c r="D27" s="39">
        <f t="shared" si="21"/>
        <v>2.3952095808383235E-2</v>
      </c>
      <c r="E27" s="39">
        <f t="shared" si="21"/>
        <v>2.3952095808383235E-2</v>
      </c>
      <c r="F27" s="39">
        <f t="shared" si="21"/>
        <v>2.3952095808383235E-2</v>
      </c>
      <c r="G27" s="39">
        <f t="shared" si="21"/>
        <v>2.3952095808383235E-2</v>
      </c>
      <c r="H27" s="39">
        <f t="shared" si="21"/>
        <v>2.3952095808383235E-2</v>
      </c>
      <c r="I27" s="39">
        <f t="shared" si="21"/>
        <v>2.3952095808383235E-2</v>
      </c>
      <c r="J27" s="39">
        <f t="shared" si="21"/>
        <v>3.8922155688622756E-2</v>
      </c>
      <c r="K27" s="39">
        <f t="shared" si="21"/>
        <v>3.8922155688622756E-2</v>
      </c>
      <c r="L27" s="39">
        <f t="shared" si="21"/>
        <v>5.6886227544910184E-2</v>
      </c>
      <c r="M27" s="39">
        <f t="shared" si="21"/>
        <v>5.6886227544910184E-2</v>
      </c>
      <c r="N27" s="39">
        <f t="shared" si="21"/>
        <v>6.5868263473053884E-2</v>
      </c>
      <c r="O27" s="39">
        <f t="shared" si="21"/>
        <v>6.5868263473053884E-2</v>
      </c>
      <c r="P27" s="39">
        <f t="shared" si="21"/>
        <v>8.3832335329341326E-2</v>
      </c>
      <c r="Q27" s="39">
        <f t="shared" si="21"/>
        <v>8.3832335329341326E-2</v>
      </c>
      <c r="R27" s="39">
        <f t="shared" si="21"/>
        <v>9.580838323353294E-2</v>
      </c>
      <c r="S27" s="39">
        <f t="shared" si="21"/>
        <v>9.580838323353294E-2</v>
      </c>
      <c r="T27" s="39">
        <f t="shared" si="21"/>
        <v>9.580838323353294E-2</v>
      </c>
      <c r="U27" s="39">
        <f t="shared" si="21"/>
        <v>9.580838323353294E-2</v>
      </c>
      <c r="V27" s="39">
        <f t="shared" si="21"/>
        <v>9.580838323353294E-2</v>
      </c>
      <c r="W27" s="39">
        <f t="shared" si="21"/>
        <v>9.580838323353294E-2</v>
      </c>
      <c r="X27" s="39">
        <f t="shared" si="21"/>
        <v>9.580838323353294E-2</v>
      </c>
      <c r="Y27" s="39">
        <f t="shared" si="21"/>
        <v>8.3832335329341326E-2</v>
      </c>
      <c r="Z27" s="39">
        <f t="shared" si="21"/>
        <v>8.3832335329341326E-2</v>
      </c>
      <c r="AA27" s="39">
        <f t="shared" si="21"/>
        <v>6.5868263473053884E-2</v>
      </c>
      <c r="AB27" s="39">
        <f t="shared" si="21"/>
        <v>6.5868263473053884E-2</v>
      </c>
      <c r="AC27" s="39">
        <f t="shared" si="21"/>
        <v>5.6886227544910184E-2</v>
      </c>
      <c r="AD27" s="39">
        <f t="shared" si="21"/>
        <v>5.6886227544910184E-2</v>
      </c>
      <c r="AE27" s="39">
        <f t="shared" si="21"/>
        <v>3.8922155688622756E-2</v>
      </c>
      <c r="AF27" s="39">
        <f t="shared" si="21"/>
        <v>3.8922155688622756E-2</v>
      </c>
      <c r="AG27" s="39">
        <f t="shared" si="21"/>
        <v>2.3952095808383235E-2</v>
      </c>
      <c r="AH27" s="39">
        <f t="shared" si="21"/>
        <v>2.3952095808383235E-2</v>
      </c>
      <c r="AI27" s="39">
        <f t="shared" si="21"/>
        <v>2.3952095808383235E-2</v>
      </c>
      <c r="AJ27" s="39">
        <f t="shared" si="21"/>
        <v>2.3952095808383235E-2</v>
      </c>
      <c r="AK27" s="39">
        <f t="shared" si="21"/>
        <v>2.3952095808383235E-2</v>
      </c>
      <c r="AL27" s="39">
        <f t="shared" si="21"/>
        <v>2.3952095808383235E-2</v>
      </c>
      <c r="AM27" s="39">
        <f t="shared" si="21"/>
        <v>2.3952095808383235E-2</v>
      </c>
      <c r="AN27" s="39">
        <f t="shared" si="21"/>
        <v>0</v>
      </c>
    </row>
    <row r="28" spans="1:43" x14ac:dyDescent="0.2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x14ac:dyDescent="0.2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">
      <c r="B30" s="39">
        <f>B21*0.7</f>
        <v>0</v>
      </c>
      <c r="C30" s="39">
        <f t="shared" ref="C30:AN30" si="23">C21*0.7</f>
        <v>8.5508982035928147E-2</v>
      </c>
      <c r="D30" s="39">
        <f t="shared" si="23"/>
        <v>8.5508982035928147E-2</v>
      </c>
      <c r="E30" s="39">
        <f t="shared" si="23"/>
        <v>8.5508982035928147E-2</v>
      </c>
      <c r="F30" s="39">
        <f t="shared" si="23"/>
        <v>8.5508982035928147E-2</v>
      </c>
      <c r="G30" s="39">
        <f t="shared" si="23"/>
        <v>8.5508982035928147E-2</v>
      </c>
      <c r="H30" s="39">
        <f t="shared" si="23"/>
        <v>8.5508982035928147E-2</v>
      </c>
      <c r="I30" s="39">
        <f t="shared" si="23"/>
        <v>8.5508982035928147E-2</v>
      </c>
      <c r="J30" s="39">
        <f t="shared" si="23"/>
        <v>0.14083832335329341</v>
      </c>
      <c r="K30" s="39">
        <f t="shared" si="23"/>
        <v>0.14083832335329341</v>
      </c>
      <c r="L30" s="39">
        <f t="shared" si="23"/>
        <v>0.19616766467065869</v>
      </c>
      <c r="M30" s="39">
        <f t="shared" si="23"/>
        <v>0.19616766467065869</v>
      </c>
      <c r="N30" s="39">
        <f t="shared" si="23"/>
        <v>0.25149700598802399</v>
      </c>
      <c r="O30" s="39">
        <f t="shared" si="23"/>
        <v>0.25149700598802399</v>
      </c>
      <c r="P30" s="39">
        <f t="shared" si="23"/>
        <v>0.25149700598802399</v>
      </c>
      <c r="Q30" s="39">
        <f t="shared" si="23"/>
        <v>0.25149700598802399</v>
      </c>
      <c r="R30" s="39">
        <f t="shared" si="23"/>
        <v>0.25149700598802399</v>
      </c>
      <c r="S30" s="39">
        <f t="shared" si="23"/>
        <v>0.25149700598802399</v>
      </c>
      <c r="T30" s="39">
        <f t="shared" si="23"/>
        <v>0.25149700598802399</v>
      </c>
      <c r="U30" s="39">
        <f t="shared" si="23"/>
        <v>0.25149700598802399</v>
      </c>
      <c r="V30" s="39">
        <f t="shared" si="23"/>
        <v>0.25149700598802399</v>
      </c>
      <c r="W30" s="39">
        <f t="shared" si="23"/>
        <v>0.25149700598802399</v>
      </c>
      <c r="X30" s="39">
        <f t="shared" si="23"/>
        <v>0.25149700598802399</v>
      </c>
      <c r="Y30" s="39">
        <f t="shared" si="23"/>
        <v>0.25149700598802399</v>
      </c>
      <c r="Z30" s="39">
        <f t="shared" si="23"/>
        <v>0.25149700598802399</v>
      </c>
      <c r="AA30" s="39">
        <f t="shared" si="23"/>
        <v>0.25149700598802399</v>
      </c>
      <c r="AB30" s="39">
        <f t="shared" si="23"/>
        <v>0.25149700598802399</v>
      </c>
      <c r="AC30" s="39">
        <f t="shared" si="23"/>
        <v>0.19616766467065869</v>
      </c>
      <c r="AD30" s="39">
        <f t="shared" si="23"/>
        <v>0.19616766467065869</v>
      </c>
      <c r="AE30" s="39">
        <f t="shared" si="23"/>
        <v>0.14083832335329341</v>
      </c>
      <c r="AF30" s="39">
        <f t="shared" si="23"/>
        <v>0.14083832335329341</v>
      </c>
      <c r="AG30" s="39">
        <f t="shared" si="23"/>
        <v>8.5508982035928147E-2</v>
      </c>
      <c r="AH30" s="39">
        <f t="shared" si="23"/>
        <v>8.5508982035928147E-2</v>
      </c>
      <c r="AI30" s="39">
        <f t="shared" si="23"/>
        <v>8.5508982035928147E-2</v>
      </c>
      <c r="AJ30" s="39">
        <f t="shared" si="23"/>
        <v>8.5508982035928147E-2</v>
      </c>
      <c r="AK30" s="39">
        <f t="shared" si="23"/>
        <v>8.5508982035928147E-2</v>
      </c>
      <c r="AL30" s="39">
        <f t="shared" si="23"/>
        <v>8.5508982035928147E-2</v>
      </c>
      <c r="AM30" s="39">
        <f t="shared" si="23"/>
        <v>8.5508982035928147E-2</v>
      </c>
      <c r="AN30" s="39">
        <f t="shared" si="23"/>
        <v>0</v>
      </c>
    </row>
    <row r="31" spans="1:43" x14ac:dyDescent="0.2">
      <c r="B31" s="39">
        <f t="shared" ref="B31:AN31" si="24">B22*0.7</f>
        <v>0</v>
      </c>
      <c r="C31" s="39">
        <f t="shared" si="24"/>
        <v>4.8622754491017967E-2</v>
      </c>
      <c r="D31" s="39">
        <f t="shared" si="24"/>
        <v>4.8622754491017967E-2</v>
      </c>
      <c r="E31" s="39">
        <f t="shared" si="24"/>
        <v>4.8622754491017967E-2</v>
      </c>
      <c r="F31" s="39">
        <f t="shared" si="24"/>
        <v>4.8622754491017967E-2</v>
      </c>
      <c r="G31" s="39">
        <f t="shared" si="24"/>
        <v>4.8622754491017967E-2</v>
      </c>
      <c r="H31" s="39">
        <f t="shared" si="24"/>
        <v>4.8622754491017967E-2</v>
      </c>
      <c r="I31" s="39">
        <f t="shared" si="24"/>
        <v>4.8622754491017967E-2</v>
      </c>
      <c r="J31" s="39">
        <f t="shared" si="24"/>
        <v>8.0479041916167657E-2</v>
      </c>
      <c r="K31" s="39">
        <f t="shared" si="24"/>
        <v>8.0479041916167657E-2</v>
      </c>
      <c r="L31" s="39">
        <f t="shared" si="24"/>
        <v>0.11401197604790418</v>
      </c>
      <c r="M31" s="39">
        <f t="shared" si="24"/>
        <v>0.11401197604790418</v>
      </c>
      <c r="N31" s="39">
        <f t="shared" si="24"/>
        <v>0.1341317365269461</v>
      </c>
      <c r="O31" s="39">
        <f t="shared" si="24"/>
        <v>0.13580838323353292</v>
      </c>
      <c r="P31" s="39">
        <f t="shared" si="24"/>
        <v>0.16766467065868262</v>
      </c>
      <c r="Q31" s="39">
        <f t="shared" si="24"/>
        <v>0.16766467065868262</v>
      </c>
      <c r="R31" s="39">
        <f t="shared" si="24"/>
        <v>0.16766467065868262</v>
      </c>
      <c r="S31" s="39">
        <f t="shared" si="24"/>
        <v>0.16766467065868262</v>
      </c>
      <c r="T31" s="39">
        <f t="shared" si="24"/>
        <v>0.16766467065868262</v>
      </c>
      <c r="U31" s="39">
        <f t="shared" si="24"/>
        <v>0.16766467065868262</v>
      </c>
      <c r="V31" s="39">
        <f t="shared" si="24"/>
        <v>0.16766467065868262</v>
      </c>
      <c r="W31" s="39">
        <f t="shared" si="24"/>
        <v>0.16766467065868262</v>
      </c>
      <c r="X31" s="39">
        <f t="shared" si="24"/>
        <v>0.16766467065868262</v>
      </c>
      <c r="Y31" s="39">
        <f t="shared" si="24"/>
        <v>0.16766467065868262</v>
      </c>
      <c r="Z31" s="39">
        <f t="shared" si="24"/>
        <v>0.16766467065868262</v>
      </c>
      <c r="AA31" s="39">
        <f t="shared" si="24"/>
        <v>0.13580838323353292</v>
      </c>
      <c r="AB31" s="39">
        <f t="shared" si="24"/>
        <v>0.1341317365269461</v>
      </c>
      <c r="AC31" s="39">
        <f t="shared" si="24"/>
        <v>0.11401197604790418</v>
      </c>
      <c r="AD31" s="39">
        <f t="shared" si="24"/>
        <v>0.11401197604790418</v>
      </c>
      <c r="AE31" s="39">
        <f t="shared" si="24"/>
        <v>8.0479041916167657E-2</v>
      </c>
      <c r="AF31" s="39">
        <f t="shared" si="24"/>
        <v>8.0479041916167657E-2</v>
      </c>
      <c r="AG31" s="39">
        <f t="shared" si="24"/>
        <v>4.8622754491017967E-2</v>
      </c>
      <c r="AH31" s="39">
        <f t="shared" si="24"/>
        <v>4.8622754491017967E-2</v>
      </c>
      <c r="AI31" s="39">
        <f t="shared" si="24"/>
        <v>4.8622754491017967E-2</v>
      </c>
      <c r="AJ31" s="39">
        <f t="shared" si="24"/>
        <v>4.8622754491017967E-2</v>
      </c>
      <c r="AK31" s="39">
        <f t="shared" si="24"/>
        <v>4.8622754491017967E-2</v>
      </c>
      <c r="AL31" s="39">
        <f t="shared" si="24"/>
        <v>4.8622754491017967E-2</v>
      </c>
      <c r="AM31" s="39">
        <f t="shared" si="24"/>
        <v>4.8622754491017967E-2</v>
      </c>
      <c r="AN31" s="39">
        <f t="shared" si="24"/>
        <v>0</v>
      </c>
    </row>
    <row r="32" spans="1:43" x14ac:dyDescent="0.2">
      <c r="B32" s="39">
        <f t="shared" ref="B32:AN32" si="25">B23*0.7</f>
        <v>0</v>
      </c>
      <c r="C32" s="39">
        <f t="shared" si="25"/>
        <v>5.0299401197604787E-2</v>
      </c>
      <c r="D32" s="39">
        <f t="shared" si="25"/>
        <v>5.0299401197604787E-2</v>
      </c>
      <c r="E32" s="39">
        <f t="shared" si="25"/>
        <v>5.0299401197604787E-2</v>
      </c>
      <c r="F32" s="39">
        <f t="shared" si="25"/>
        <v>5.0299401197604787E-2</v>
      </c>
      <c r="G32" s="39">
        <f t="shared" si="25"/>
        <v>5.0299401197604787E-2</v>
      </c>
      <c r="H32" s="39">
        <f t="shared" si="25"/>
        <v>5.0299401197604787E-2</v>
      </c>
      <c r="I32" s="39">
        <f t="shared" si="25"/>
        <v>5.0299401197604787E-2</v>
      </c>
      <c r="J32" s="39">
        <f t="shared" si="25"/>
        <v>8.3832335329341326E-2</v>
      </c>
      <c r="K32" s="39">
        <f t="shared" si="25"/>
        <v>8.3832335329341326E-2</v>
      </c>
      <c r="L32" s="39">
        <f t="shared" si="25"/>
        <v>0.11736526946107785</v>
      </c>
      <c r="M32" s="39">
        <f t="shared" si="25"/>
        <v>0.11736526946107785</v>
      </c>
      <c r="N32" s="39">
        <f t="shared" si="25"/>
        <v>0.14251497005988026</v>
      </c>
      <c r="O32" s="39">
        <f t="shared" si="25"/>
        <v>0.14251497005988026</v>
      </c>
      <c r="P32" s="39">
        <f t="shared" si="25"/>
        <v>0.17814371257485029</v>
      </c>
      <c r="Q32" s="39">
        <f t="shared" si="25"/>
        <v>0.17814371257485029</v>
      </c>
      <c r="R32" s="39">
        <f t="shared" si="25"/>
        <v>0.20748502994011975</v>
      </c>
      <c r="S32" s="39">
        <f t="shared" si="25"/>
        <v>0.20748502994011975</v>
      </c>
      <c r="T32" s="39">
        <f t="shared" si="25"/>
        <v>0.20748502994011975</v>
      </c>
      <c r="U32" s="39">
        <f t="shared" si="25"/>
        <v>0.20748502994011975</v>
      </c>
      <c r="V32" s="39">
        <f t="shared" si="25"/>
        <v>0.20748502994011975</v>
      </c>
      <c r="W32" s="39">
        <f t="shared" si="25"/>
        <v>0.20748502994011975</v>
      </c>
      <c r="X32" s="39">
        <f t="shared" si="25"/>
        <v>0.20748502994011975</v>
      </c>
      <c r="Y32" s="39">
        <f t="shared" si="25"/>
        <v>0.17814371257485029</v>
      </c>
      <c r="Z32" s="39">
        <f t="shared" si="25"/>
        <v>0.17814371257485029</v>
      </c>
      <c r="AA32" s="39">
        <f t="shared" si="25"/>
        <v>0.14251497005988026</v>
      </c>
      <c r="AB32" s="39">
        <f t="shared" si="25"/>
        <v>0.14251497005988026</v>
      </c>
      <c r="AC32" s="39">
        <f t="shared" si="25"/>
        <v>0.11736526946107785</v>
      </c>
      <c r="AD32" s="39">
        <f t="shared" si="25"/>
        <v>0.11736526946107785</v>
      </c>
      <c r="AE32" s="39">
        <f t="shared" si="25"/>
        <v>8.3832335329341326E-2</v>
      </c>
      <c r="AF32" s="39">
        <f t="shared" si="25"/>
        <v>8.3832335329341326E-2</v>
      </c>
      <c r="AG32" s="39">
        <f t="shared" si="25"/>
        <v>5.0299401197604787E-2</v>
      </c>
      <c r="AH32" s="39">
        <f t="shared" si="25"/>
        <v>5.0299401197604787E-2</v>
      </c>
      <c r="AI32" s="39">
        <f t="shared" si="25"/>
        <v>5.0299401197604787E-2</v>
      </c>
      <c r="AJ32" s="39">
        <f t="shared" si="25"/>
        <v>5.0299401197604787E-2</v>
      </c>
      <c r="AK32" s="39">
        <f t="shared" si="25"/>
        <v>5.0299401197604787E-2</v>
      </c>
      <c r="AL32" s="39">
        <f t="shared" si="25"/>
        <v>5.0299401197604787E-2</v>
      </c>
      <c r="AM32" s="39">
        <f t="shared" si="25"/>
        <v>5.0299401197604787E-2</v>
      </c>
      <c r="AN32" s="39">
        <f t="shared" si="25"/>
        <v>0</v>
      </c>
    </row>
    <row r="33" spans="1:41" x14ac:dyDescent="0.2">
      <c r="B33" s="39">
        <f t="shared" ref="B33:AN33" si="26">B24*0.7</f>
        <v>0</v>
      </c>
      <c r="C33" s="39">
        <f t="shared" si="26"/>
        <v>4.1916167664670663E-2</v>
      </c>
      <c r="D33" s="39">
        <f t="shared" si="26"/>
        <v>4.1916167664670663E-2</v>
      </c>
      <c r="E33" s="39">
        <f t="shared" si="26"/>
        <v>4.1916167664670663E-2</v>
      </c>
      <c r="F33" s="39">
        <f t="shared" si="26"/>
        <v>4.1916167664670663E-2</v>
      </c>
      <c r="G33" s="39">
        <f t="shared" si="26"/>
        <v>4.1916167664670663E-2</v>
      </c>
      <c r="H33" s="39">
        <f t="shared" si="26"/>
        <v>4.1916167664670663E-2</v>
      </c>
      <c r="I33" s="39">
        <f t="shared" si="26"/>
        <v>4.1916167664670663E-2</v>
      </c>
      <c r="J33" s="39">
        <f t="shared" si="26"/>
        <v>7.1257485029940129E-2</v>
      </c>
      <c r="K33" s="39">
        <f t="shared" si="26"/>
        <v>7.1257485029940129E-2</v>
      </c>
      <c r="L33" s="39">
        <f t="shared" si="26"/>
        <v>9.8502994011976056E-2</v>
      </c>
      <c r="M33" s="39">
        <f t="shared" si="26"/>
        <v>9.8502994011976056E-2</v>
      </c>
      <c r="N33" s="39">
        <f t="shared" si="26"/>
        <v>0.11736526946107785</v>
      </c>
      <c r="O33" s="39">
        <f t="shared" si="26"/>
        <v>0.11736526946107785</v>
      </c>
      <c r="P33" s="39">
        <f t="shared" si="26"/>
        <v>0.14461077844311376</v>
      </c>
      <c r="Q33" s="39">
        <f t="shared" si="26"/>
        <v>0.14461077844311376</v>
      </c>
      <c r="R33" s="39">
        <f t="shared" si="26"/>
        <v>0.17185628742514969</v>
      </c>
      <c r="S33" s="39">
        <f t="shared" si="26"/>
        <v>0.17185628742514969</v>
      </c>
      <c r="T33" s="39">
        <f t="shared" si="26"/>
        <v>0.17185628742514969</v>
      </c>
      <c r="U33" s="39">
        <f t="shared" si="26"/>
        <v>0.17185628742514969</v>
      </c>
      <c r="V33" s="39">
        <f t="shared" si="26"/>
        <v>0.17185628742514969</v>
      </c>
      <c r="W33" s="39">
        <f t="shared" si="26"/>
        <v>0.17185628742514969</v>
      </c>
      <c r="X33" s="39">
        <f t="shared" si="26"/>
        <v>0.17185628742514969</v>
      </c>
      <c r="Y33" s="39">
        <f t="shared" si="26"/>
        <v>0.14461077844311376</v>
      </c>
      <c r="Z33" s="39">
        <f t="shared" si="26"/>
        <v>0.14461077844311376</v>
      </c>
      <c r="AA33" s="39">
        <f t="shared" si="26"/>
        <v>0.11736526946107785</v>
      </c>
      <c r="AB33" s="39">
        <f t="shared" si="26"/>
        <v>0.11736526946107785</v>
      </c>
      <c r="AC33" s="39">
        <f t="shared" si="26"/>
        <v>9.8502994011976056E-2</v>
      </c>
      <c r="AD33" s="39">
        <f t="shared" si="26"/>
        <v>9.8502994011976056E-2</v>
      </c>
      <c r="AE33" s="39">
        <f t="shared" si="26"/>
        <v>7.1257485029940129E-2</v>
      </c>
      <c r="AF33" s="39">
        <f t="shared" si="26"/>
        <v>7.1257485029940129E-2</v>
      </c>
      <c r="AG33" s="39">
        <f t="shared" si="26"/>
        <v>4.1916167664670663E-2</v>
      </c>
      <c r="AH33" s="39">
        <f t="shared" si="26"/>
        <v>4.1916167664670663E-2</v>
      </c>
      <c r="AI33" s="39">
        <f t="shared" si="26"/>
        <v>4.1916167664670663E-2</v>
      </c>
      <c r="AJ33" s="39">
        <f t="shared" si="26"/>
        <v>4.1916167664670663E-2</v>
      </c>
      <c r="AK33" s="39">
        <f t="shared" si="26"/>
        <v>4.1916167664670663E-2</v>
      </c>
      <c r="AL33" s="39">
        <f t="shared" si="26"/>
        <v>4.1916167664670663E-2</v>
      </c>
      <c r="AM33" s="39">
        <f t="shared" si="26"/>
        <v>4.1916167664670663E-2</v>
      </c>
      <c r="AN33" s="39">
        <f t="shared" si="26"/>
        <v>0</v>
      </c>
    </row>
    <row r="34" spans="1:41" x14ac:dyDescent="0.2">
      <c r="B34" s="39">
        <f t="shared" ref="B34:AN34" si="27">B25*0.7</f>
        <v>0</v>
      </c>
      <c r="C34" s="39">
        <f t="shared" si="27"/>
        <v>3.3532934131736525E-2</v>
      </c>
      <c r="D34" s="39">
        <f t="shared" si="27"/>
        <v>3.3532934131736525E-2</v>
      </c>
      <c r="E34" s="39">
        <f t="shared" si="27"/>
        <v>3.3532934131736525E-2</v>
      </c>
      <c r="F34" s="39">
        <f t="shared" si="27"/>
        <v>3.3532934131736525E-2</v>
      </c>
      <c r="G34" s="39">
        <f t="shared" si="27"/>
        <v>3.3532934131736525E-2</v>
      </c>
      <c r="H34" s="39">
        <f t="shared" si="27"/>
        <v>3.3532934131736525E-2</v>
      </c>
      <c r="I34" s="39">
        <f t="shared" si="27"/>
        <v>3.3532934131736525E-2</v>
      </c>
      <c r="J34" s="39">
        <f t="shared" si="27"/>
        <v>5.4491017964071853E-2</v>
      </c>
      <c r="K34" s="39">
        <f t="shared" si="27"/>
        <v>5.4491017964071853E-2</v>
      </c>
      <c r="L34" s="39">
        <f t="shared" si="27"/>
        <v>7.7544910179640714E-2</v>
      </c>
      <c r="M34" s="39">
        <f t="shared" si="27"/>
        <v>7.7544910179640714E-2</v>
      </c>
      <c r="N34" s="39">
        <f t="shared" si="27"/>
        <v>9.2215568862275429E-2</v>
      </c>
      <c r="O34" s="39">
        <f t="shared" si="27"/>
        <v>9.2215568862275429E-2</v>
      </c>
      <c r="P34" s="39">
        <f t="shared" si="27"/>
        <v>0.1152694610778443</v>
      </c>
      <c r="Q34" s="39">
        <f t="shared" si="27"/>
        <v>0.1152694610778443</v>
      </c>
      <c r="R34" s="39">
        <f t="shared" si="27"/>
        <v>0.13622754491017963</v>
      </c>
      <c r="S34" s="39">
        <f t="shared" si="27"/>
        <v>0.13622754491017963</v>
      </c>
      <c r="T34" s="39">
        <f t="shared" si="27"/>
        <v>0.13622754491017963</v>
      </c>
      <c r="U34" s="39">
        <f t="shared" si="27"/>
        <v>0.13622754491017963</v>
      </c>
      <c r="V34" s="39">
        <f t="shared" si="27"/>
        <v>0.13622754491017963</v>
      </c>
      <c r="W34" s="39">
        <f t="shared" si="27"/>
        <v>0.13622754491017963</v>
      </c>
      <c r="X34" s="39">
        <f t="shared" si="27"/>
        <v>0.13622754491017963</v>
      </c>
      <c r="Y34" s="39">
        <f t="shared" si="27"/>
        <v>0.1152694610778443</v>
      </c>
      <c r="Z34" s="39">
        <f t="shared" si="27"/>
        <v>0.1152694610778443</v>
      </c>
      <c r="AA34" s="39">
        <f t="shared" si="27"/>
        <v>9.2215568862275429E-2</v>
      </c>
      <c r="AB34" s="39">
        <f t="shared" si="27"/>
        <v>9.2215568862275429E-2</v>
      </c>
      <c r="AC34" s="39">
        <f t="shared" si="27"/>
        <v>7.7544910179640714E-2</v>
      </c>
      <c r="AD34" s="39">
        <f t="shared" si="27"/>
        <v>7.7544910179640714E-2</v>
      </c>
      <c r="AE34" s="39">
        <f t="shared" si="27"/>
        <v>5.4491017964071853E-2</v>
      </c>
      <c r="AF34" s="39">
        <f t="shared" si="27"/>
        <v>5.4491017964071853E-2</v>
      </c>
      <c r="AG34" s="39">
        <f t="shared" si="27"/>
        <v>3.3532934131736525E-2</v>
      </c>
      <c r="AH34" s="39">
        <f t="shared" si="27"/>
        <v>3.3532934131736525E-2</v>
      </c>
      <c r="AI34" s="39">
        <f t="shared" si="27"/>
        <v>3.3532934131736525E-2</v>
      </c>
      <c r="AJ34" s="39">
        <f t="shared" si="27"/>
        <v>3.3532934131736525E-2</v>
      </c>
      <c r="AK34" s="39">
        <f t="shared" si="27"/>
        <v>3.3532934131736525E-2</v>
      </c>
      <c r="AL34" s="39">
        <f t="shared" si="27"/>
        <v>3.3532934131736525E-2</v>
      </c>
      <c r="AM34" s="39">
        <f t="shared" si="27"/>
        <v>3.3532934131736525E-2</v>
      </c>
      <c r="AN34" s="39">
        <f t="shared" si="27"/>
        <v>0</v>
      </c>
    </row>
    <row r="35" spans="1:41" x14ac:dyDescent="0.2">
      <c r="B35" s="39">
        <f t="shared" ref="B35:AN35" si="28">B26*0.7</f>
        <v>0</v>
      </c>
      <c r="C35" s="39">
        <f t="shared" si="28"/>
        <v>2.3053892215568857E-2</v>
      </c>
      <c r="D35" s="39">
        <f t="shared" si="28"/>
        <v>2.3053892215568857E-2</v>
      </c>
      <c r="E35" s="39">
        <f t="shared" si="28"/>
        <v>2.3053892215568857E-2</v>
      </c>
      <c r="F35" s="39">
        <f t="shared" si="28"/>
        <v>2.3053892215568857E-2</v>
      </c>
      <c r="G35" s="39">
        <f t="shared" si="28"/>
        <v>2.3053892215568857E-2</v>
      </c>
      <c r="H35" s="39">
        <f t="shared" si="28"/>
        <v>2.3053892215568857E-2</v>
      </c>
      <c r="I35" s="39">
        <f t="shared" si="28"/>
        <v>2.3053892215568857E-2</v>
      </c>
      <c r="J35" s="39">
        <f t="shared" si="28"/>
        <v>3.9820359281437123E-2</v>
      </c>
      <c r="K35" s="39">
        <f t="shared" si="28"/>
        <v>3.9820359281437123E-2</v>
      </c>
      <c r="L35" s="39">
        <f t="shared" si="28"/>
        <v>5.6586826347305386E-2</v>
      </c>
      <c r="M35" s="39">
        <f t="shared" si="28"/>
        <v>5.6586826347305386E-2</v>
      </c>
      <c r="N35" s="39">
        <f t="shared" si="28"/>
        <v>6.706586826347305E-2</v>
      </c>
      <c r="O35" s="39">
        <f t="shared" si="28"/>
        <v>6.706586826347305E-2</v>
      </c>
      <c r="P35" s="39">
        <f t="shared" si="28"/>
        <v>8.3832335329341326E-2</v>
      </c>
      <c r="Q35" s="39">
        <f t="shared" si="28"/>
        <v>8.3832335329341326E-2</v>
      </c>
      <c r="R35" s="39">
        <f t="shared" si="28"/>
        <v>9.8502994011976056E-2</v>
      </c>
      <c r="S35" s="39">
        <f t="shared" si="28"/>
        <v>9.8502994011976056E-2</v>
      </c>
      <c r="T35" s="39">
        <f t="shared" si="28"/>
        <v>9.8502994011976056E-2</v>
      </c>
      <c r="U35" s="39">
        <f t="shared" si="28"/>
        <v>9.8502994011976056E-2</v>
      </c>
      <c r="V35" s="39">
        <f t="shared" si="28"/>
        <v>9.8502994011976056E-2</v>
      </c>
      <c r="W35" s="39">
        <f t="shared" si="28"/>
        <v>9.8502994011976056E-2</v>
      </c>
      <c r="X35" s="39">
        <f t="shared" si="28"/>
        <v>9.8502994011976056E-2</v>
      </c>
      <c r="Y35" s="39">
        <f t="shared" si="28"/>
        <v>8.3832335329341326E-2</v>
      </c>
      <c r="Z35" s="39">
        <f t="shared" si="28"/>
        <v>8.3832335329341326E-2</v>
      </c>
      <c r="AA35" s="39">
        <f t="shared" si="28"/>
        <v>6.706586826347305E-2</v>
      </c>
      <c r="AB35" s="39">
        <f t="shared" si="28"/>
        <v>6.706586826347305E-2</v>
      </c>
      <c r="AC35" s="39">
        <f t="shared" si="28"/>
        <v>5.6586826347305386E-2</v>
      </c>
      <c r="AD35" s="39">
        <f t="shared" si="28"/>
        <v>5.6586826347305386E-2</v>
      </c>
      <c r="AE35" s="39">
        <f t="shared" si="28"/>
        <v>3.9820359281437123E-2</v>
      </c>
      <c r="AF35" s="39">
        <f t="shared" si="28"/>
        <v>3.9820359281437123E-2</v>
      </c>
      <c r="AG35" s="39">
        <f t="shared" si="28"/>
        <v>2.3053892215568857E-2</v>
      </c>
      <c r="AH35" s="39">
        <f t="shared" si="28"/>
        <v>2.3053892215568857E-2</v>
      </c>
      <c r="AI35" s="39">
        <f t="shared" si="28"/>
        <v>2.3053892215568857E-2</v>
      </c>
      <c r="AJ35" s="39">
        <f t="shared" si="28"/>
        <v>2.3053892215568857E-2</v>
      </c>
      <c r="AK35" s="39">
        <f t="shared" si="28"/>
        <v>2.3053892215568857E-2</v>
      </c>
      <c r="AL35" s="39">
        <f t="shared" si="28"/>
        <v>2.3053892215568857E-2</v>
      </c>
      <c r="AM35" s="39">
        <f t="shared" si="28"/>
        <v>2.3053892215568857E-2</v>
      </c>
      <c r="AN35" s="39">
        <f t="shared" si="28"/>
        <v>0</v>
      </c>
    </row>
    <row r="36" spans="1:41" x14ac:dyDescent="0.2">
      <c r="B36" s="39">
        <f t="shared" ref="B36:AN36" si="29">B27*0.7</f>
        <v>0</v>
      </c>
      <c r="C36" s="39">
        <f t="shared" si="29"/>
        <v>1.6766467065868262E-2</v>
      </c>
      <c r="D36" s="39">
        <f t="shared" si="29"/>
        <v>1.6766467065868262E-2</v>
      </c>
      <c r="E36" s="39">
        <f t="shared" si="29"/>
        <v>1.6766467065868262E-2</v>
      </c>
      <c r="F36" s="39">
        <f t="shared" si="29"/>
        <v>1.6766467065868262E-2</v>
      </c>
      <c r="G36" s="39">
        <f t="shared" si="29"/>
        <v>1.6766467065868262E-2</v>
      </c>
      <c r="H36" s="39">
        <f t="shared" si="29"/>
        <v>1.6766467065868262E-2</v>
      </c>
      <c r="I36" s="39">
        <f t="shared" si="29"/>
        <v>1.6766467065868262E-2</v>
      </c>
      <c r="J36" s="39">
        <f t="shared" si="29"/>
        <v>2.7245508982035926E-2</v>
      </c>
      <c r="K36" s="39">
        <f t="shared" si="29"/>
        <v>2.7245508982035926E-2</v>
      </c>
      <c r="L36" s="39">
        <f t="shared" si="29"/>
        <v>3.9820359281437123E-2</v>
      </c>
      <c r="M36" s="39">
        <f t="shared" si="29"/>
        <v>3.9820359281437123E-2</v>
      </c>
      <c r="N36" s="39">
        <f t="shared" si="29"/>
        <v>4.6107784431137715E-2</v>
      </c>
      <c r="O36" s="39">
        <f t="shared" si="29"/>
        <v>4.6107784431137715E-2</v>
      </c>
      <c r="P36" s="39">
        <f t="shared" si="29"/>
        <v>5.8682634730538925E-2</v>
      </c>
      <c r="Q36" s="39">
        <f t="shared" si="29"/>
        <v>5.8682634730538925E-2</v>
      </c>
      <c r="R36" s="39">
        <f t="shared" si="29"/>
        <v>6.706586826347305E-2</v>
      </c>
      <c r="S36" s="39">
        <f t="shared" si="29"/>
        <v>6.706586826347305E-2</v>
      </c>
      <c r="T36" s="39">
        <f t="shared" si="29"/>
        <v>6.706586826347305E-2</v>
      </c>
      <c r="U36" s="39">
        <f t="shared" si="29"/>
        <v>6.706586826347305E-2</v>
      </c>
      <c r="V36" s="39">
        <f t="shared" si="29"/>
        <v>6.706586826347305E-2</v>
      </c>
      <c r="W36" s="39">
        <f t="shared" si="29"/>
        <v>6.706586826347305E-2</v>
      </c>
      <c r="X36" s="39">
        <f t="shared" si="29"/>
        <v>6.706586826347305E-2</v>
      </c>
      <c r="Y36" s="39">
        <f t="shared" si="29"/>
        <v>5.8682634730538925E-2</v>
      </c>
      <c r="Z36" s="39">
        <f t="shared" si="29"/>
        <v>5.8682634730538925E-2</v>
      </c>
      <c r="AA36" s="39">
        <f t="shared" si="29"/>
        <v>4.6107784431137715E-2</v>
      </c>
      <c r="AB36" s="39">
        <f t="shared" si="29"/>
        <v>4.6107784431137715E-2</v>
      </c>
      <c r="AC36" s="39">
        <f t="shared" si="29"/>
        <v>3.9820359281437123E-2</v>
      </c>
      <c r="AD36" s="39">
        <f t="shared" si="29"/>
        <v>3.9820359281437123E-2</v>
      </c>
      <c r="AE36" s="39">
        <f t="shared" si="29"/>
        <v>2.7245508982035926E-2</v>
      </c>
      <c r="AF36" s="39">
        <f t="shared" si="29"/>
        <v>2.7245508982035926E-2</v>
      </c>
      <c r="AG36" s="39">
        <f t="shared" si="29"/>
        <v>1.6766467065868262E-2</v>
      </c>
      <c r="AH36" s="39">
        <f t="shared" si="29"/>
        <v>1.6766467065868262E-2</v>
      </c>
      <c r="AI36" s="39">
        <f t="shared" si="29"/>
        <v>1.6766467065868262E-2</v>
      </c>
      <c r="AJ36" s="39">
        <f t="shared" si="29"/>
        <v>1.6766467065868262E-2</v>
      </c>
      <c r="AK36" s="39">
        <f t="shared" si="29"/>
        <v>1.6766467065868262E-2</v>
      </c>
      <c r="AL36" s="39">
        <f t="shared" si="29"/>
        <v>1.6766467065868262E-2</v>
      </c>
      <c r="AM36" s="39">
        <f t="shared" si="29"/>
        <v>1.6766467065868262E-2</v>
      </c>
      <c r="AN36" s="39">
        <f t="shared" si="29"/>
        <v>0</v>
      </c>
    </row>
    <row r="37" spans="1:41" x14ac:dyDescent="0.2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.5" thickBot="1" x14ac:dyDescent="0.25">
      <c r="A38" s="68" t="s">
        <v>139</v>
      </c>
      <c r="B38" s="39">
        <f>SUM(B30:B37)</f>
        <v>0</v>
      </c>
      <c r="C38" s="39">
        <f t="shared" ref="C38:AN38" si="31">SUM(C30:C37)</f>
        <v>0.29970059880239519</v>
      </c>
      <c r="D38" s="39">
        <f t="shared" si="31"/>
        <v>0.29970059880239519</v>
      </c>
      <c r="E38" s="39">
        <f t="shared" si="31"/>
        <v>0.29970059880239519</v>
      </c>
      <c r="F38" s="39">
        <f t="shared" si="31"/>
        <v>0.29970059880239519</v>
      </c>
      <c r="G38" s="39">
        <f t="shared" si="31"/>
        <v>0.29970059880239519</v>
      </c>
      <c r="H38" s="39">
        <f t="shared" si="31"/>
        <v>0.29970059880239519</v>
      </c>
      <c r="I38" s="39">
        <f t="shared" si="31"/>
        <v>0.29970059880239519</v>
      </c>
      <c r="J38" s="39">
        <f t="shared" si="31"/>
        <v>0.49796407185628738</v>
      </c>
      <c r="K38" s="39">
        <f t="shared" si="31"/>
        <v>0.49796407185628738</v>
      </c>
      <c r="L38" s="39">
        <f t="shared" si="31"/>
        <v>0.7</v>
      </c>
      <c r="M38" s="39">
        <f t="shared" si="31"/>
        <v>0.7</v>
      </c>
      <c r="N38" s="39">
        <f t="shared" si="31"/>
        <v>0.85089820359281443</v>
      </c>
      <c r="O38" s="39">
        <f t="shared" si="31"/>
        <v>0.85257485029940117</v>
      </c>
      <c r="P38" s="39">
        <f t="shared" si="31"/>
        <v>0.99970059880239526</v>
      </c>
      <c r="Q38" s="39">
        <f t="shared" si="31"/>
        <v>0.99970059880239526</v>
      </c>
      <c r="R38" s="39">
        <f t="shared" si="31"/>
        <v>1.1002994011976048</v>
      </c>
      <c r="S38" s="39">
        <f t="shared" si="31"/>
        <v>1.1002994011976048</v>
      </c>
      <c r="T38" s="39">
        <f t="shared" si="31"/>
        <v>1.1002994011976048</v>
      </c>
      <c r="U38" s="39">
        <f t="shared" si="31"/>
        <v>1.1002994011976048</v>
      </c>
      <c r="V38" s="39">
        <f t="shared" si="31"/>
        <v>1.1002994011976048</v>
      </c>
      <c r="W38" s="39">
        <f t="shared" si="31"/>
        <v>1.1002994011976048</v>
      </c>
      <c r="X38" s="39">
        <f t="shared" si="31"/>
        <v>1.1002994011976048</v>
      </c>
      <c r="Y38" s="39">
        <f t="shared" si="31"/>
        <v>0.99970059880239526</v>
      </c>
      <c r="Z38" s="39">
        <f t="shared" si="31"/>
        <v>0.99970059880239526</v>
      </c>
      <c r="AA38" s="39">
        <f t="shared" si="31"/>
        <v>0.85257485029940117</v>
      </c>
      <c r="AB38" s="39">
        <f t="shared" si="31"/>
        <v>0.85089820359281443</v>
      </c>
      <c r="AC38" s="39">
        <f t="shared" si="31"/>
        <v>0.7</v>
      </c>
      <c r="AD38" s="39">
        <f t="shared" si="31"/>
        <v>0.7</v>
      </c>
      <c r="AE38" s="39">
        <f t="shared" si="31"/>
        <v>0.49796407185628738</v>
      </c>
      <c r="AF38" s="39">
        <f t="shared" si="31"/>
        <v>0.49796407185628738</v>
      </c>
      <c r="AG38" s="39">
        <f t="shared" si="31"/>
        <v>0.29970059880239519</v>
      </c>
      <c r="AH38" s="39">
        <f t="shared" si="31"/>
        <v>0.29970059880239519</v>
      </c>
      <c r="AI38" s="39">
        <f t="shared" si="31"/>
        <v>0.29970059880239519</v>
      </c>
      <c r="AJ38" s="39">
        <f t="shared" si="31"/>
        <v>0.29970059880239519</v>
      </c>
      <c r="AK38" s="39">
        <f t="shared" si="31"/>
        <v>0.29970059880239519</v>
      </c>
      <c r="AL38" s="39">
        <f t="shared" si="31"/>
        <v>0.29970059880239519</v>
      </c>
      <c r="AM38" s="39">
        <f t="shared" si="31"/>
        <v>0.29970059880239519</v>
      </c>
      <c r="AN38" s="39">
        <f t="shared" si="31"/>
        <v>0</v>
      </c>
      <c r="AO38" s="39">
        <f>SUM(B38:AN38)</f>
        <v>24.095508982035931</v>
      </c>
    </row>
    <row r="39" spans="1:41" ht="13.5" thickBot="1" x14ac:dyDescent="0.25">
      <c r="A39" s="68"/>
      <c r="B39" s="39"/>
      <c r="C39" s="39"/>
      <c r="D39" s="357">
        <f>AVERAGE(D38:H38)</f>
        <v>0.29970059880239519</v>
      </c>
      <c r="E39" s="358"/>
      <c r="F39" s="358"/>
      <c r="G39" s="358"/>
      <c r="H39" s="359"/>
      <c r="I39" s="357">
        <f>AVERAGE(I38:M38)</f>
        <v>0.53912574850299388</v>
      </c>
      <c r="J39" s="358"/>
      <c r="K39" s="358"/>
      <c r="L39" s="358"/>
      <c r="M39" s="359"/>
      <c r="N39" s="357">
        <f>AVERAGE(N38:R38)</f>
        <v>0.96063473053892212</v>
      </c>
      <c r="O39" s="358"/>
      <c r="P39" s="358"/>
      <c r="Q39" s="358"/>
      <c r="R39" s="359"/>
      <c r="S39" s="357">
        <f>AVERAGE(S38:W38)</f>
        <v>1.1002994011976048</v>
      </c>
      <c r="T39" s="358"/>
      <c r="U39" s="358"/>
      <c r="V39" s="358"/>
      <c r="W39" s="359"/>
      <c r="X39" s="357">
        <f>AVERAGE(X38:AB38)</f>
        <v>0.96063473053892223</v>
      </c>
      <c r="Y39" s="358"/>
      <c r="Z39" s="358"/>
      <c r="AA39" s="358"/>
      <c r="AB39" s="359"/>
      <c r="AC39" s="357">
        <f>AVERAGE(AC38:AG38)</f>
        <v>0.539125748502994</v>
      </c>
      <c r="AD39" s="358"/>
      <c r="AE39" s="358"/>
      <c r="AF39" s="358"/>
      <c r="AG39" s="359"/>
      <c r="AH39" s="357">
        <f>AVERAGE(AH38:AL38)</f>
        <v>0.29970059880239519</v>
      </c>
      <c r="AI39" s="358"/>
      <c r="AJ39" s="358"/>
      <c r="AK39" s="358"/>
      <c r="AL39" s="359"/>
      <c r="AM39" s="39"/>
      <c r="AN39" s="39"/>
      <c r="AO39" s="39"/>
    </row>
    <row r="41" spans="1:41" x14ac:dyDescent="0.2">
      <c r="A41">
        <f>'Pattern Design'!G21</f>
        <v>6</v>
      </c>
      <c r="B41" s="69">
        <f>'Pattern Design'!C29</f>
        <v>0</v>
      </c>
      <c r="C41" s="69">
        <f>'Pattern Design'!D29</f>
        <v>34</v>
      </c>
      <c r="D41" s="69">
        <f>'Pattern Design'!E29</f>
        <v>34</v>
      </c>
      <c r="E41" s="69">
        <f>'Pattern Design'!F29</f>
        <v>34</v>
      </c>
      <c r="F41" s="69">
        <f>'Pattern Design'!G29</f>
        <v>34</v>
      </c>
      <c r="G41" s="69">
        <f>'Pattern Design'!H29</f>
        <v>34</v>
      </c>
      <c r="H41" s="69">
        <f>'Pattern Design'!I29</f>
        <v>34</v>
      </c>
      <c r="I41" s="69">
        <f>'Pattern Design'!J29</f>
        <v>34</v>
      </c>
      <c r="J41" s="69">
        <f>'Pattern Design'!K29</f>
        <v>56</v>
      </c>
      <c r="K41" s="69">
        <f>'Pattern Design'!L29</f>
        <v>56</v>
      </c>
      <c r="L41" s="69">
        <f>'Pattern Design'!M29</f>
        <v>78</v>
      </c>
      <c r="M41" s="69">
        <f>'Pattern Design'!N29</f>
        <v>78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78</v>
      </c>
      <c r="AD41" s="69">
        <f>'Pattern Design'!AE29</f>
        <v>78</v>
      </c>
      <c r="AE41" s="69">
        <f>'Pattern Design'!AF29</f>
        <v>56</v>
      </c>
      <c r="AF41" s="69">
        <f>'Pattern Design'!AG29</f>
        <v>56</v>
      </c>
      <c r="AG41" s="69">
        <f>'Pattern Design'!AH29</f>
        <v>34</v>
      </c>
      <c r="AH41" s="69">
        <f>'Pattern Design'!AI29</f>
        <v>34</v>
      </c>
      <c r="AI41" s="69">
        <f>'Pattern Design'!AJ29</f>
        <v>34</v>
      </c>
      <c r="AJ41" s="69">
        <f>'Pattern Design'!AK29</f>
        <v>34</v>
      </c>
      <c r="AK41" s="69">
        <f>'Pattern Design'!AL29</f>
        <v>34</v>
      </c>
      <c r="AL41" s="69">
        <f>'Pattern Design'!AM29</f>
        <v>34</v>
      </c>
      <c r="AM41" s="69">
        <f>'Pattern Design'!AN29</f>
        <v>34</v>
      </c>
      <c r="AN41" s="69">
        <f>'Pattern Design'!AO29</f>
        <v>0</v>
      </c>
    </row>
    <row r="42" spans="1:41" x14ac:dyDescent="0.2">
      <c r="A42">
        <f>'Pattern Design'!K21</f>
        <v>10</v>
      </c>
      <c r="B42" s="69">
        <f>'Pattern Design'!C30</f>
        <v>0</v>
      </c>
      <c r="C42" s="69">
        <f>'Pattern Design'!D30</f>
        <v>29</v>
      </c>
      <c r="D42" s="69">
        <f>'Pattern Design'!E30</f>
        <v>29</v>
      </c>
      <c r="E42" s="69">
        <f>'Pattern Design'!F30</f>
        <v>29</v>
      </c>
      <c r="F42" s="69">
        <f>'Pattern Design'!G30</f>
        <v>29</v>
      </c>
      <c r="G42" s="69">
        <f>'Pattern Design'!H30</f>
        <v>29</v>
      </c>
      <c r="H42" s="69">
        <f>'Pattern Design'!I30</f>
        <v>29</v>
      </c>
      <c r="I42" s="69">
        <f>'Pattern Design'!J30</f>
        <v>29</v>
      </c>
      <c r="J42" s="69">
        <f>'Pattern Design'!K30</f>
        <v>48</v>
      </c>
      <c r="K42" s="69">
        <f>'Pattern Design'!L30</f>
        <v>48</v>
      </c>
      <c r="L42" s="69">
        <f>'Pattern Design'!M30</f>
        <v>68</v>
      </c>
      <c r="M42" s="69">
        <f>'Pattern Design'!N30</f>
        <v>68</v>
      </c>
      <c r="N42" s="69">
        <f>'Pattern Design'!O30</f>
        <v>80</v>
      </c>
      <c r="O42" s="69">
        <f>'Pattern Design'!P30</f>
        <v>81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81</v>
      </c>
      <c r="AB42" s="69">
        <f>'Pattern Design'!AC30</f>
        <v>80</v>
      </c>
      <c r="AC42" s="69">
        <f>'Pattern Design'!AD30</f>
        <v>68</v>
      </c>
      <c r="AD42" s="69">
        <f>'Pattern Design'!AE30</f>
        <v>68</v>
      </c>
      <c r="AE42" s="69">
        <f>'Pattern Design'!AF30</f>
        <v>48</v>
      </c>
      <c r="AF42" s="69">
        <f>'Pattern Design'!AG30</f>
        <v>48</v>
      </c>
      <c r="AG42" s="69">
        <f>'Pattern Design'!AH30</f>
        <v>29</v>
      </c>
      <c r="AH42" s="69">
        <f>'Pattern Design'!AI30</f>
        <v>29</v>
      </c>
      <c r="AI42" s="69">
        <f>'Pattern Design'!AJ30</f>
        <v>29</v>
      </c>
      <c r="AJ42" s="69">
        <f>'Pattern Design'!AK30</f>
        <v>29</v>
      </c>
      <c r="AK42" s="69">
        <f>'Pattern Design'!AL30</f>
        <v>29</v>
      </c>
      <c r="AL42" s="69">
        <f>'Pattern Design'!AM30</f>
        <v>29</v>
      </c>
      <c r="AM42" s="69">
        <f>'Pattern Design'!AN30</f>
        <v>29</v>
      </c>
      <c r="AN42" s="69">
        <f>'Pattern Design'!AO30</f>
        <v>0</v>
      </c>
    </row>
    <row r="43" spans="1:41" x14ac:dyDescent="0.2">
      <c r="A43">
        <f>'Pattern Design'!O21</f>
        <v>15</v>
      </c>
      <c r="B43" s="69">
        <f>'Pattern Design'!C31</f>
        <v>0</v>
      </c>
      <c r="C43" s="69">
        <f>'Pattern Design'!D31</f>
        <v>24</v>
      </c>
      <c r="D43" s="69">
        <f>'Pattern Design'!E31</f>
        <v>24</v>
      </c>
      <c r="E43" s="69">
        <f>'Pattern Design'!F31</f>
        <v>24</v>
      </c>
      <c r="F43" s="69">
        <f>'Pattern Design'!G31</f>
        <v>24</v>
      </c>
      <c r="G43" s="69">
        <f>'Pattern Design'!H31</f>
        <v>24</v>
      </c>
      <c r="H43" s="69">
        <f>'Pattern Design'!I31</f>
        <v>24</v>
      </c>
      <c r="I43" s="69">
        <f>'Pattern Design'!J31</f>
        <v>24</v>
      </c>
      <c r="J43" s="69">
        <f>'Pattern Design'!K31</f>
        <v>40</v>
      </c>
      <c r="K43" s="69">
        <f>'Pattern Design'!L31</f>
        <v>40</v>
      </c>
      <c r="L43" s="69">
        <f>'Pattern Design'!M31</f>
        <v>56</v>
      </c>
      <c r="M43" s="69">
        <f>'Pattern Design'!N31</f>
        <v>56</v>
      </c>
      <c r="N43" s="69">
        <f>'Pattern Design'!O31</f>
        <v>68</v>
      </c>
      <c r="O43" s="69">
        <f>'Pattern Design'!P31</f>
        <v>68</v>
      </c>
      <c r="P43" s="69">
        <f>'Pattern Design'!Q31</f>
        <v>85</v>
      </c>
      <c r="Q43" s="69">
        <f>'Pattern Design'!R31</f>
        <v>85</v>
      </c>
      <c r="R43" s="69">
        <f>'Pattern Design'!S31</f>
        <v>99</v>
      </c>
      <c r="S43" s="69">
        <f>'Pattern Design'!T31</f>
        <v>99</v>
      </c>
      <c r="T43" s="69">
        <f>'Pattern Design'!U31</f>
        <v>99</v>
      </c>
      <c r="U43" s="69">
        <f>'Pattern Design'!V31</f>
        <v>99</v>
      </c>
      <c r="V43" s="69">
        <f>'Pattern Design'!W31</f>
        <v>99</v>
      </c>
      <c r="W43" s="69">
        <f>'Pattern Design'!X31</f>
        <v>99</v>
      </c>
      <c r="X43" s="69">
        <f>'Pattern Design'!Y31</f>
        <v>99</v>
      </c>
      <c r="Y43" s="69">
        <f>'Pattern Design'!Z31</f>
        <v>85</v>
      </c>
      <c r="Z43" s="69">
        <f>'Pattern Design'!AA31</f>
        <v>85</v>
      </c>
      <c r="AA43" s="69">
        <f>'Pattern Design'!AB31</f>
        <v>68</v>
      </c>
      <c r="AB43" s="69">
        <f>'Pattern Design'!AC31</f>
        <v>68</v>
      </c>
      <c r="AC43" s="69">
        <f>'Pattern Design'!AD31</f>
        <v>56</v>
      </c>
      <c r="AD43" s="69">
        <f>'Pattern Design'!AE31</f>
        <v>56</v>
      </c>
      <c r="AE43" s="69">
        <f>'Pattern Design'!AF31</f>
        <v>40</v>
      </c>
      <c r="AF43" s="69">
        <f>'Pattern Design'!AG31</f>
        <v>40</v>
      </c>
      <c r="AG43" s="69">
        <f>'Pattern Design'!AH31</f>
        <v>24</v>
      </c>
      <c r="AH43" s="69">
        <f>'Pattern Design'!AI31</f>
        <v>24</v>
      </c>
      <c r="AI43" s="69">
        <f>'Pattern Design'!AJ31</f>
        <v>24</v>
      </c>
      <c r="AJ43" s="69">
        <f>'Pattern Design'!AK31</f>
        <v>24</v>
      </c>
      <c r="AK43" s="69">
        <f>'Pattern Design'!AL31</f>
        <v>24</v>
      </c>
      <c r="AL43" s="69">
        <f>'Pattern Design'!AM31</f>
        <v>24</v>
      </c>
      <c r="AM43" s="69">
        <f>'Pattern Design'!AN31</f>
        <v>24</v>
      </c>
      <c r="AN43" s="69">
        <f>'Pattern Design'!AO31</f>
        <v>0</v>
      </c>
    </row>
    <row r="44" spans="1:41" x14ac:dyDescent="0.2">
      <c r="A44">
        <f>'Pattern Design'!S21</f>
        <v>20</v>
      </c>
      <c r="B44" s="69">
        <f>'Pattern Design'!C32</f>
        <v>0</v>
      </c>
      <c r="C44" s="69">
        <f>'Pattern Design'!D32</f>
        <v>20</v>
      </c>
      <c r="D44" s="69">
        <f>'Pattern Design'!E32</f>
        <v>20</v>
      </c>
      <c r="E44" s="69">
        <f>'Pattern Design'!F32</f>
        <v>20</v>
      </c>
      <c r="F44" s="69">
        <f>'Pattern Design'!G32</f>
        <v>20</v>
      </c>
      <c r="G44" s="69">
        <f>'Pattern Design'!H32</f>
        <v>20</v>
      </c>
      <c r="H44" s="69">
        <f>'Pattern Design'!I32</f>
        <v>20</v>
      </c>
      <c r="I44" s="69">
        <f>'Pattern Design'!J32</f>
        <v>20</v>
      </c>
      <c r="J44" s="69">
        <f>'Pattern Design'!K32</f>
        <v>34</v>
      </c>
      <c r="K44" s="69">
        <f>'Pattern Design'!L32</f>
        <v>34</v>
      </c>
      <c r="L44" s="69">
        <f>'Pattern Design'!M32</f>
        <v>47</v>
      </c>
      <c r="M44" s="69">
        <f>'Pattern Design'!N32</f>
        <v>47</v>
      </c>
      <c r="N44" s="69">
        <f>'Pattern Design'!O32</f>
        <v>56</v>
      </c>
      <c r="O44" s="69">
        <f>'Pattern Design'!P32</f>
        <v>56</v>
      </c>
      <c r="P44" s="69">
        <f>'Pattern Design'!Q32</f>
        <v>69</v>
      </c>
      <c r="Q44" s="69">
        <f>'Pattern Design'!R32</f>
        <v>69</v>
      </c>
      <c r="R44" s="69">
        <f>'Pattern Design'!S32</f>
        <v>82</v>
      </c>
      <c r="S44" s="69">
        <f>'Pattern Design'!T32</f>
        <v>82</v>
      </c>
      <c r="T44" s="69">
        <f>'Pattern Design'!U32</f>
        <v>82</v>
      </c>
      <c r="U44" s="69">
        <f>'Pattern Design'!V32</f>
        <v>82</v>
      </c>
      <c r="V44" s="69">
        <f>'Pattern Design'!W32</f>
        <v>82</v>
      </c>
      <c r="W44" s="69">
        <f>'Pattern Design'!X32</f>
        <v>82</v>
      </c>
      <c r="X44" s="69">
        <f>'Pattern Design'!Y32</f>
        <v>82</v>
      </c>
      <c r="Y44" s="69">
        <f>'Pattern Design'!Z32</f>
        <v>69</v>
      </c>
      <c r="Z44" s="69">
        <f>'Pattern Design'!AA32</f>
        <v>69</v>
      </c>
      <c r="AA44" s="69">
        <f>'Pattern Design'!AB32</f>
        <v>56</v>
      </c>
      <c r="AB44" s="69">
        <f>'Pattern Design'!AC32</f>
        <v>56</v>
      </c>
      <c r="AC44" s="69">
        <f>'Pattern Design'!AD32</f>
        <v>47</v>
      </c>
      <c r="AD44" s="69">
        <f>'Pattern Design'!AE32</f>
        <v>47</v>
      </c>
      <c r="AE44" s="69">
        <f>'Pattern Design'!AF32</f>
        <v>34</v>
      </c>
      <c r="AF44" s="69">
        <f>'Pattern Design'!AG32</f>
        <v>34</v>
      </c>
      <c r="AG44" s="69">
        <f>'Pattern Design'!AH32</f>
        <v>20</v>
      </c>
      <c r="AH44" s="69">
        <f>'Pattern Design'!AI32</f>
        <v>20</v>
      </c>
      <c r="AI44" s="69">
        <f>'Pattern Design'!AJ32</f>
        <v>20</v>
      </c>
      <c r="AJ44" s="69">
        <f>'Pattern Design'!AK32</f>
        <v>20</v>
      </c>
      <c r="AK44" s="69">
        <f>'Pattern Design'!AL32</f>
        <v>20</v>
      </c>
      <c r="AL44" s="69">
        <f>'Pattern Design'!AM32</f>
        <v>20</v>
      </c>
      <c r="AM44" s="69">
        <f>'Pattern Design'!AN32</f>
        <v>20</v>
      </c>
      <c r="AN44" s="69">
        <f>'Pattern Design'!AO32</f>
        <v>0</v>
      </c>
    </row>
    <row r="45" spans="1:41" x14ac:dyDescent="0.2">
      <c r="A45">
        <f>'Pattern Design'!W21</f>
        <v>25</v>
      </c>
      <c r="B45" s="69">
        <f>'Pattern Design'!C33</f>
        <v>0</v>
      </c>
      <c r="C45" s="69">
        <f>'Pattern Design'!D33</f>
        <v>16</v>
      </c>
      <c r="D45" s="69">
        <f>'Pattern Design'!E33</f>
        <v>16</v>
      </c>
      <c r="E45" s="69">
        <f>'Pattern Design'!F33</f>
        <v>16</v>
      </c>
      <c r="F45" s="69">
        <f>'Pattern Design'!G33</f>
        <v>16</v>
      </c>
      <c r="G45" s="69">
        <f>'Pattern Design'!H33</f>
        <v>16</v>
      </c>
      <c r="H45" s="69">
        <f>'Pattern Design'!I33</f>
        <v>16</v>
      </c>
      <c r="I45" s="69">
        <f>'Pattern Design'!J33</f>
        <v>16</v>
      </c>
      <c r="J45" s="69">
        <f>'Pattern Design'!K33</f>
        <v>26</v>
      </c>
      <c r="K45" s="69">
        <f>'Pattern Design'!L33</f>
        <v>26</v>
      </c>
      <c r="L45" s="69">
        <f>'Pattern Design'!M33</f>
        <v>37</v>
      </c>
      <c r="M45" s="69">
        <f>'Pattern Design'!N33</f>
        <v>37</v>
      </c>
      <c r="N45" s="69">
        <f>'Pattern Design'!O33</f>
        <v>44</v>
      </c>
      <c r="O45" s="69">
        <f>'Pattern Design'!P33</f>
        <v>44</v>
      </c>
      <c r="P45" s="69">
        <f>'Pattern Design'!Q33</f>
        <v>55</v>
      </c>
      <c r="Q45" s="69">
        <f>'Pattern Design'!R33</f>
        <v>55</v>
      </c>
      <c r="R45" s="69">
        <f>'Pattern Design'!S33</f>
        <v>65</v>
      </c>
      <c r="S45" s="69">
        <f>'Pattern Design'!T33</f>
        <v>65</v>
      </c>
      <c r="T45" s="69">
        <f>'Pattern Design'!U33</f>
        <v>65</v>
      </c>
      <c r="U45" s="69">
        <f>'Pattern Design'!V33</f>
        <v>65</v>
      </c>
      <c r="V45" s="69">
        <f>'Pattern Design'!W33</f>
        <v>65</v>
      </c>
      <c r="W45" s="69">
        <f>'Pattern Design'!X33</f>
        <v>65</v>
      </c>
      <c r="X45" s="69">
        <f>'Pattern Design'!Y33</f>
        <v>65</v>
      </c>
      <c r="Y45" s="69">
        <f>'Pattern Design'!Z33</f>
        <v>55</v>
      </c>
      <c r="Z45" s="69">
        <f>'Pattern Design'!AA33</f>
        <v>55</v>
      </c>
      <c r="AA45" s="69">
        <f>'Pattern Design'!AB33</f>
        <v>44</v>
      </c>
      <c r="AB45" s="69">
        <f>'Pattern Design'!AC33</f>
        <v>44</v>
      </c>
      <c r="AC45" s="69">
        <f>'Pattern Design'!AD33</f>
        <v>37</v>
      </c>
      <c r="AD45" s="69">
        <f>'Pattern Design'!AE33</f>
        <v>37</v>
      </c>
      <c r="AE45" s="69">
        <f>'Pattern Design'!AF33</f>
        <v>26</v>
      </c>
      <c r="AF45" s="69">
        <f>'Pattern Design'!AG33</f>
        <v>26</v>
      </c>
      <c r="AG45" s="69">
        <f>'Pattern Design'!AH33</f>
        <v>16</v>
      </c>
      <c r="AH45" s="69">
        <f>'Pattern Design'!AI33</f>
        <v>16</v>
      </c>
      <c r="AI45" s="69">
        <f>'Pattern Design'!AJ33</f>
        <v>16</v>
      </c>
      <c r="AJ45" s="69">
        <f>'Pattern Design'!AK33</f>
        <v>16</v>
      </c>
      <c r="AK45" s="69">
        <f>'Pattern Design'!AL33</f>
        <v>16</v>
      </c>
      <c r="AL45" s="69">
        <f>'Pattern Design'!AM33</f>
        <v>16</v>
      </c>
      <c r="AM45" s="69">
        <f>'Pattern Design'!AN33</f>
        <v>16</v>
      </c>
      <c r="AN45" s="69">
        <f>'Pattern Design'!AO33</f>
        <v>0</v>
      </c>
    </row>
    <row r="46" spans="1:41" x14ac:dyDescent="0.2">
      <c r="A46">
        <f>'Pattern Design'!AA21</f>
        <v>30</v>
      </c>
      <c r="B46" s="69">
        <f>'Pattern Design'!C34</f>
        <v>0</v>
      </c>
      <c r="C46" s="69">
        <f>'Pattern Design'!D34</f>
        <v>11</v>
      </c>
      <c r="D46" s="69">
        <f>'Pattern Design'!E34</f>
        <v>11</v>
      </c>
      <c r="E46" s="69">
        <f>'Pattern Design'!F34</f>
        <v>11</v>
      </c>
      <c r="F46" s="69">
        <f>'Pattern Design'!G34</f>
        <v>11</v>
      </c>
      <c r="G46" s="69">
        <f>'Pattern Design'!H34</f>
        <v>11</v>
      </c>
      <c r="H46" s="69">
        <f>'Pattern Design'!I34</f>
        <v>11</v>
      </c>
      <c r="I46" s="69">
        <f>'Pattern Design'!J34</f>
        <v>11</v>
      </c>
      <c r="J46" s="69">
        <f>'Pattern Design'!K34</f>
        <v>19</v>
      </c>
      <c r="K46" s="69">
        <f>'Pattern Design'!L34</f>
        <v>19</v>
      </c>
      <c r="L46" s="69">
        <f>'Pattern Design'!M34</f>
        <v>27</v>
      </c>
      <c r="M46" s="69">
        <f>'Pattern Design'!N34</f>
        <v>27</v>
      </c>
      <c r="N46" s="69">
        <f>'Pattern Design'!O34</f>
        <v>32</v>
      </c>
      <c r="O46" s="69">
        <f>'Pattern Design'!P34</f>
        <v>32</v>
      </c>
      <c r="P46" s="69">
        <f>'Pattern Design'!Q34</f>
        <v>40</v>
      </c>
      <c r="Q46" s="69">
        <f>'Pattern Design'!R34</f>
        <v>40</v>
      </c>
      <c r="R46" s="69">
        <f>'Pattern Design'!S34</f>
        <v>47</v>
      </c>
      <c r="S46" s="69">
        <f>'Pattern Design'!T34</f>
        <v>47</v>
      </c>
      <c r="T46" s="69">
        <f>'Pattern Design'!U34</f>
        <v>47</v>
      </c>
      <c r="U46" s="69">
        <f>'Pattern Design'!V34</f>
        <v>47</v>
      </c>
      <c r="V46" s="69">
        <f>'Pattern Design'!W34</f>
        <v>47</v>
      </c>
      <c r="W46" s="69">
        <f>'Pattern Design'!X34</f>
        <v>47</v>
      </c>
      <c r="X46" s="69">
        <f>'Pattern Design'!Y34</f>
        <v>47</v>
      </c>
      <c r="Y46" s="69">
        <f>'Pattern Design'!Z34</f>
        <v>40</v>
      </c>
      <c r="Z46" s="69">
        <f>'Pattern Design'!AA34</f>
        <v>40</v>
      </c>
      <c r="AA46" s="69">
        <f>'Pattern Design'!AB34</f>
        <v>32</v>
      </c>
      <c r="AB46" s="69">
        <f>'Pattern Design'!AC34</f>
        <v>32</v>
      </c>
      <c r="AC46" s="69">
        <f>'Pattern Design'!AD34</f>
        <v>27</v>
      </c>
      <c r="AD46" s="69">
        <f>'Pattern Design'!AE34</f>
        <v>27</v>
      </c>
      <c r="AE46" s="69">
        <f>'Pattern Design'!AF34</f>
        <v>19</v>
      </c>
      <c r="AF46" s="69">
        <f>'Pattern Design'!AG34</f>
        <v>19</v>
      </c>
      <c r="AG46" s="69">
        <f>'Pattern Design'!AH34</f>
        <v>11</v>
      </c>
      <c r="AH46" s="69">
        <f>'Pattern Design'!AI34</f>
        <v>11</v>
      </c>
      <c r="AI46" s="69">
        <f>'Pattern Design'!AJ34</f>
        <v>11</v>
      </c>
      <c r="AJ46" s="69">
        <f>'Pattern Design'!AK34</f>
        <v>11</v>
      </c>
      <c r="AK46" s="69">
        <f>'Pattern Design'!AL34</f>
        <v>11</v>
      </c>
      <c r="AL46" s="69">
        <f>'Pattern Design'!AM34</f>
        <v>11</v>
      </c>
      <c r="AM46" s="69">
        <f>'Pattern Design'!AN34</f>
        <v>11</v>
      </c>
      <c r="AN46" s="69">
        <f>'Pattern Design'!AO34</f>
        <v>0</v>
      </c>
    </row>
    <row r="47" spans="1:41" x14ac:dyDescent="0.2">
      <c r="A47">
        <f>'Pattern Design'!AE21</f>
        <v>35</v>
      </c>
      <c r="B47" s="69">
        <f>'Pattern Design'!C35</f>
        <v>0</v>
      </c>
      <c r="C47" s="69">
        <f>'Pattern Design'!D35</f>
        <v>8</v>
      </c>
      <c r="D47" s="69">
        <f>'Pattern Design'!E35</f>
        <v>8</v>
      </c>
      <c r="E47" s="69">
        <f>'Pattern Design'!F35</f>
        <v>8</v>
      </c>
      <c r="F47" s="69">
        <f>'Pattern Design'!G35</f>
        <v>8</v>
      </c>
      <c r="G47" s="69">
        <f>'Pattern Design'!H35</f>
        <v>8</v>
      </c>
      <c r="H47" s="69">
        <f>'Pattern Design'!I35</f>
        <v>8</v>
      </c>
      <c r="I47" s="69">
        <f>'Pattern Design'!J35</f>
        <v>8</v>
      </c>
      <c r="J47" s="69">
        <f>'Pattern Design'!K35</f>
        <v>13</v>
      </c>
      <c r="K47" s="69">
        <f>'Pattern Design'!L35</f>
        <v>13</v>
      </c>
      <c r="L47" s="69">
        <f>'Pattern Design'!M35</f>
        <v>19</v>
      </c>
      <c r="M47" s="69">
        <f>'Pattern Design'!N35</f>
        <v>19</v>
      </c>
      <c r="N47" s="69">
        <f>'Pattern Design'!O35</f>
        <v>22</v>
      </c>
      <c r="O47" s="69">
        <f>'Pattern Design'!P35</f>
        <v>22</v>
      </c>
      <c r="P47" s="69">
        <f>'Pattern Design'!Q35</f>
        <v>28</v>
      </c>
      <c r="Q47" s="69">
        <f>'Pattern Design'!R35</f>
        <v>28</v>
      </c>
      <c r="R47" s="69">
        <f>'Pattern Design'!S35</f>
        <v>32</v>
      </c>
      <c r="S47" s="69">
        <f>'Pattern Design'!T35</f>
        <v>32</v>
      </c>
      <c r="T47" s="69">
        <f>'Pattern Design'!U35</f>
        <v>32</v>
      </c>
      <c r="U47" s="69">
        <f>'Pattern Design'!V35</f>
        <v>32</v>
      </c>
      <c r="V47" s="69">
        <f>'Pattern Design'!W35</f>
        <v>32</v>
      </c>
      <c r="W47" s="69">
        <f>'Pattern Design'!X35</f>
        <v>32</v>
      </c>
      <c r="X47" s="69">
        <f>'Pattern Design'!Y35</f>
        <v>32</v>
      </c>
      <c r="Y47" s="69">
        <f>'Pattern Design'!Z35</f>
        <v>28</v>
      </c>
      <c r="Z47" s="69">
        <f>'Pattern Design'!AA35</f>
        <v>28</v>
      </c>
      <c r="AA47" s="69">
        <f>'Pattern Design'!AB35</f>
        <v>22</v>
      </c>
      <c r="AB47" s="69">
        <f>'Pattern Design'!AC35</f>
        <v>22</v>
      </c>
      <c r="AC47" s="69">
        <f>'Pattern Design'!AD35</f>
        <v>19</v>
      </c>
      <c r="AD47" s="69">
        <f>'Pattern Design'!AE35</f>
        <v>19</v>
      </c>
      <c r="AE47" s="69">
        <f>'Pattern Design'!AF35</f>
        <v>13</v>
      </c>
      <c r="AF47" s="69">
        <f>'Pattern Design'!AG35</f>
        <v>13</v>
      </c>
      <c r="AG47" s="69">
        <f>'Pattern Design'!AH35</f>
        <v>8</v>
      </c>
      <c r="AH47" s="69">
        <f>'Pattern Design'!AI35</f>
        <v>8</v>
      </c>
      <c r="AI47" s="69">
        <f>'Pattern Design'!AJ35</f>
        <v>8</v>
      </c>
      <c r="AJ47" s="69">
        <f>'Pattern Design'!AK35</f>
        <v>8</v>
      </c>
      <c r="AK47" s="69">
        <f>'Pattern Design'!AL35</f>
        <v>8</v>
      </c>
      <c r="AL47" s="69">
        <f>'Pattern Design'!AM35</f>
        <v>8</v>
      </c>
      <c r="AM47" s="69">
        <f>'Pattern Design'!AN35</f>
        <v>8</v>
      </c>
      <c r="AN47" s="69">
        <f>'Pattern Design'!AO35</f>
        <v>0</v>
      </c>
    </row>
    <row r="48" spans="1:41" x14ac:dyDescent="0.2">
      <c r="A48">
        <f>'Pattern Design'!AI21</f>
        <v>41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2022-09-16T14:56:01Z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